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5195" windowHeight="8850" activeTab="1"/>
  </bookViews>
  <sheets>
    <sheet name="ข้าว 75 ล้านบาท" sheetId="1" r:id="rId1"/>
    <sheet name="จำแนกตามงบรายจ่าย" sheetId="2" r:id="rId2"/>
  </sheets>
  <definedNames>
    <definedName name="_xlnm.Print_Area" localSheetId="0">'ข้าว 75 ล้านบาท'!$A$1:$L$69</definedName>
    <definedName name="_xlnm.Print_Titles" localSheetId="0">'ข้าว 75 ล้านบาท'!$6:$8</definedName>
    <definedName name="_xlnm.Print_Titles" localSheetId="1">'จำแนกตามงบรายจ่าย'!$3:$5</definedName>
  </definedNames>
  <calcPr calcId="125725"/>
</workbook>
</file>

<file path=xl/sharedStrings.xml><?xml version="1.0" encoding="utf-8"?>
<sst xmlns="http://schemas.openxmlformats.org/spreadsheetml/2006/main" count="194" uniqueCount="158">
  <si>
    <t>การแจกแจงรายละเอียดงบประมาณตามคำของบประมาณรายจ่าย</t>
  </si>
  <si>
    <t>หน่วยงานรับผิดชอบ  สำนักงานเกษตรจังหวัด</t>
  </si>
  <si>
    <t>รายละเอียดรวม 4 จังหวัด</t>
  </si>
  <si>
    <t>อุบลราชธานี</t>
  </si>
  <si>
    <t>ศรีสะเกษ</t>
  </si>
  <si>
    <t>ยโสธร</t>
  </si>
  <si>
    <t>อำนาจเจริญ</t>
  </si>
  <si>
    <t>กิจกรรม</t>
  </si>
  <si>
    <t>เป้าหมาย</t>
  </si>
  <si>
    <t>หน่วยวัด</t>
  </si>
  <si>
    <t xml:space="preserve">งบประมาณ </t>
  </si>
  <si>
    <t>งบประมาณ</t>
  </si>
  <si>
    <t>(บาท)</t>
  </si>
  <si>
    <t xml:space="preserve"> </t>
  </si>
  <si>
    <t xml:space="preserve">   - เมล็ดพันธุ์ข้าวขาวดอกมะลิ 105 รายละ 5 ไร่ๆ ละ 5 กก.ๆ ละ 30 บาท</t>
  </si>
  <si>
    <t>ราย</t>
  </si>
  <si>
    <t xml:space="preserve">   - ปุ๋ยเคมีรองพื้นสูตร 16-16-8 รายละ 5 ไร่ๆ ละ 25 กก.ๆ ละ 23 บาท</t>
  </si>
  <si>
    <t xml:space="preserve">   - ปุ๋ยเคมีแต่งหน้าสูตร 46-0-0 รายละ 5 ไร่ๆ ละ 5 กก.ๆ ละ 23 บาท</t>
  </si>
  <si>
    <t>กลุ่ม</t>
  </si>
  <si>
    <t>ครั้ง</t>
  </si>
  <si>
    <t>จังหวัด</t>
  </si>
  <si>
    <t xml:space="preserve">                                                               รวม</t>
  </si>
  <si>
    <t>แบบฟอร์มรายละเอียดจำแนกตามงบรายจ่าย ( 1 ชุด : 1 โครงการ)</t>
  </si>
  <si>
    <t>หน่วย : บาท</t>
  </si>
  <si>
    <t>งบรายจ่าย - รายการ</t>
  </si>
  <si>
    <t>คำชี้แจง</t>
  </si>
  <si>
    <t>(ทะเบียนรายการ  ประเภทรายการ  ของสำนักงบประมาณ)</t>
  </si>
  <si>
    <t>ปี 2556</t>
  </si>
  <si>
    <t>ปี 2557</t>
  </si>
  <si>
    <t>(ถ้ามี)</t>
  </si>
  <si>
    <t>กลุ่มจังหวัดภาคตะวันออกเฉียงเหนือตอนล่าง 2</t>
  </si>
  <si>
    <t>แผนงาน : บริหารจังหวัด</t>
  </si>
  <si>
    <t>ผลผลิต : การพัฒนาด้านเศรษฐกิจ</t>
  </si>
  <si>
    <t>กิจกรรมหลัก : เพิ่มประสิทธิภาพการผลิต</t>
  </si>
  <si>
    <t>1. งบดำเนินงาน</t>
  </si>
  <si>
    <t>1.1 ค่าตอบแทน  ใช้สอยและวัสดุ</t>
  </si>
  <si>
    <t>1.1.1  ค่าตอบแทน</t>
  </si>
  <si>
    <t>(1)  เงินตอบแทนการปฏิบัติงานนอกเวลาราชการ</t>
  </si>
  <si>
    <t>(2)  ค่าตอบแทนผู้ปฏิบัติงานให้ราชการ</t>
  </si>
  <si>
    <t>1.1.2  ค่าใช้สอย</t>
  </si>
  <si>
    <t>(1)  ค่าเบี้ยเลี้ยง  ค่าเช่าที่พักและค่าพาหนะ</t>
  </si>
  <si>
    <t>(2)  ค่าจ้างเหมาบริการ</t>
  </si>
  <si>
    <t>(3)  ค่าใช้จ่ายในการสัมมนาและฝึกอบรม</t>
  </si>
  <si>
    <t>(เป็นค่าอาหารสำหรับเกษตรกรในการฝึกอบรมกระบวนการโรงเรียนเกษตรกรในกลุ่มในพื้นที่หมู่บ้าน)</t>
  </si>
  <si>
    <t>(เป็นค่าอาหารว่างและเครื่องดื่มสำหรับเกษตรกรในการฝึกอบรมกระบวนการโรงเรียนเกษตรกรในในกลุ่มในพื้นที่หมู่บ้าน)</t>
  </si>
  <si>
    <t>1.1.3  ค่าวัสดุ</t>
  </si>
  <si>
    <t>(1)  วัสดุสนามและการฝึก</t>
  </si>
  <si>
    <t xml:space="preserve"> - ค่าวัสดุสำนักงานในการติดตามประเมินผลและวัสดุคอมพิวเตอร์เผยแพร่ประชาสัมพันธ์</t>
  </si>
  <si>
    <t>(3)  วัสดุการเกษตร</t>
  </si>
  <si>
    <t>2. งบลงทุน</t>
  </si>
  <si>
    <t>2.1 ค่าครุภัณฑ์</t>
  </si>
  <si>
    <t xml:space="preserve">  </t>
  </si>
  <si>
    <t>(1) ราคาต่อหน่วยต่ำกว่า  1  ล้านบาท</t>
  </si>
  <si>
    <t>2.2 ค่าที่ดินและสิ่งก่อสร้าง</t>
  </si>
  <si>
    <t>(1) ราคาต่อหน่วยต่ำกว่า  10  ล้านบาท</t>
  </si>
  <si>
    <t>ใบ</t>
  </si>
  <si>
    <t xml:space="preserve">   - ค่าอาหาร (1 มื้อๆละ 150 บาท/คน)</t>
  </si>
  <si>
    <t xml:space="preserve">   - ค่าวัสดุอบรม (100 บาท /คน)</t>
  </si>
  <si>
    <t xml:space="preserve">   - ค่าเบี้ยเลี้ยง/พาหนะ (200 บาท/คน)</t>
  </si>
  <si>
    <t>ตัวอย่าง</t>
  </si>
  <si>
    <t>ตามมาตรฐานศูนย์ส่งเสริมและผลิตพันธุ์ข้าวชุมชนของกรมการข้าว</t>
  </si>
  <si>
    <t>8. งบอำนวยการ</t>
  </si>
  <si>
    <t>7. ค่าใช้จ่ายในการดำเนินการจัดงานวันรณรงค์การใช้ข้าวพันธุ์ดี</t>
  </si>
  <si>
    <t xml:space="preserve">  - เครื่องคัดแยกเมล็ดพันธุ์ข้าว กลุ่มละ 1 เครื่องๆ  40,000 บาท</t>
  </si>
  <si>
    <t xml:space="preserve">  - ตาข่ายไนล่อนเพื่อทำลานตาก (๑๐x๑๐ เมตร) ผืนละ ๘๐๐ บาท</t>
  </si>
  <si>
    <t xml:space="preserve">    กลุ่มละ 10 ผืน</t>
  </si>
  <si>
    <t>ผืน</t>
  </si>
  <si>
    <t xml:space="preserve">  - เครื่องชั่ง ขนาด ๓๐๐ ก.ก.เครื่องละ ๗,๐๐๐ บาท</t>
  </si>
  <si>
    <t>เครื่อง</t>
  </si>
  <si>
    <t xml:space="preserve">   - ค่าใช้จ่ายการจัดงานวันรณรค์ การใช้ข้าวพันธุ์ดี/จัดเวทีเชื่อมโยงตลาด</t>
  </si>
  <si>
    <t>แปลง</t>
  </si>
  <si>
    <t xml:space="preserve">   - พืชปุ๋ยสด รายละ 5 ไร่ๆ ละ 10 กก.ๆ ละ 28 บาท</t>
  </si>
  <si>
    <t xml:space="preserve">    - ค่าพาหนะเกษตรกร  (๒๐๐ บาท/คน)</t>
  </si>
  <si>
    <t xml:space="preserve">    - ค่าอาหาร ( 1 มื้อๆ 100 บาท/คน)</t>
  </si>
  <si>
    <t xml:space="preserve">   - ค่าอาหารว่างและเครื่องดื่ม ( 2 มื้อๆละ 25 บาท/คน)</t>
  </si>
  <si>
    <t xml:space="preserve">    - ค่าอาหารว่างและเครื่องดื่ม ( 2 มื้อๆละ 25 บาท/คน)</t>
  </si>
  <si>
    <t xml:space="preserve">    - ค่าจ้างเหมาจัดสถานที่ ครั้งละ 5000 บาท</t>
  </si>
  <si>
    <t xml:space="preserve">    - ค่าวัสดุฝีกอบรม รายละ 50 บาท</t>
  </si>
  <si>
    <t xml:space="preserve">    - ค่าตอบแทนวิทยากร (600 บาท/ชั่วโมง)</t>
  </si>
  <si>
    <t>ชั่วโมง</t>
  </si>
  <si>
    <t xml:space="preserve">     35,400 บาท</t>
  </si>
  <si>
    <t xml:space="preserve"> 1. ประชุมชี้แจงการดำเนินงานโครงการเจ้าหน้าที่ที่เกี่ยวข้อง</t>
  </si>
  <si>
    <t xml:space="preserve">2.2อบรมเกษตรกรตามกระบวนการโรงเรียนเกษตรกร 6 ขั้นตอน </t>
  </si>
  <si>
    <t xml:space="preserve">  2 อบรมเกษตรกร</t>
  </si>
  <si>
    <t>4.สนับสนุนปัจจัยการผลิตต้นแบบ</t>
  </si>
  <si>
    <t xml:space="preserve"> 6.การตรวจรับรองมาตรฐานพันธุ์ข้าว</t>
  </si>
  <si>
    <t xml:space="preserve"> 6.1.ค่าตรวจวิเคราะห์ตัวอย่างพันธุ์ข้าวตามมาตรฐาน</t>
  </si>
  <si>
    <t xml:space="preserve"> 6.2 ค่าตรวจประเมินแปลงของเกษตรกรอาสา</t>
  </si>
  <si>
    <t>1\7</t>
  </si>
  <si>
    <t>1\5</t>
  </si>
  <si>
    <t xml:space="preserve"> 2.1. อบรมเตรียมความพร้อมแก่เกษตรกรร่วมโครงการ </t>
  </si>
  <si>
    <t xml:space="preserve">  - เครื่องเย็บกระสอบแบบมือถือ กลุ่มละ 1 เครื่องๆ ละ 10,000 บาท</t>
  </si>
  <si>
    <t xml:space="preserve">  -  ตาข่ายไนล่อนเพื่อทำลานตาก (๑๐x๑๐ เมตร) กลุ่มละ10 ผืน</t>
  </si>
  <si>
    <t xml:space="preserve">  - เมล็ดพันธุ์ข้าวขาวดอกมะลิ 105 รายละ 5 ไร่ๆ ละ 5 กก.ๆ ละ 30 บาท        </t>
  </si>
  <si>
    <t xml:space="preserve">  -  ปุ๋ยเคมีรองพื้นสูตร 16-16-8 รายละ 5 ไร่ๆ ละ 25 กก.ๆ ละ 23 บาท</t>
  </si>
  <si>
    <t xml:space="preserve">  - ปุ๋ยเคมีแต่งหน้าสูตร 46-0-0 รายละ 5 ไร่ๆ ละ 5 กก.ๆ ละ 23 บาท</t>
  </si>
  <si>
    <t>(เป็นวัสดุฝึกอบรมตามกระบวนการโรงเรียนเกษตรกรและค่าวัสดุ อุปกรณ์กิจกรรมศูนย์จัดการศัตรูพืชชุมชน )</t>
  </si>
  <si>
    <t xml:space="preserve">  - ค่าตรวจติดตามประเมินแปลงของอาสาสมัครเกษตร กลุ่มละ 3 ราย</t>
  </si>
  <si>
    <t>(3) ค่าตอบแทนวิทยากร (สัมมนาและฝึกอบรม)</t>
  </si>
  <si>
    <t xml:space="preserve">  -  ค่าอาหารว่างและเครื่องดื่มสำหรับเจ้าหน้าที่ จำนวน  216  รายๆละ 2 มื้อๆละ 25 บาท  </t>
  </si>
  <si>
    <t xml:space="preserve">    100 บาท  (จำนวน 6 ครั้ง )</t>
  </si>
  <si>
    <t xml:space="preserve">  -  ค่าพาหนะในการประสานงานการดำเนินงานและการประเมินผล  4  จังหวัด</t>
  </si>
  <si>
    <t xml:space="preserve">  -  ค่าเบี้ยเลี้ยง ในการประสานงานการดำเนินงานและการประเมินผล  4  จังหวัด</t>
  </si>
  <si>
    <t xml:space="preserve">    ระดับอำเภอ/จังหวัด</t>
  </si>
  <si>
    <t xml:space="preserve">   - จ้างเหมาออกแบบและจัดตกแต่งนิทรรศการ</t>
  </si>
  <si>
    <t xml:space="preserve">   -  จ้างเหมาจัดทำสื่อประชาสัมพันธ์  (ป้ายคัดเอาท์,รถแห่ประชาสัมพันธ์ ,โปสเตอร์ ,แผ่นพับ)</t>
  </si>
  <si>
    <t xml:space="preserve">   - จ้างเหมาจัดทำเวที,คูหาและตกแต่งสถานที่จัดงานการจัดแสดง</t>
  </si>
  <si>
    <t>ประจำปีงบประมาณ  พ.ศ. 2557</t>
  </si>
  <si>
    <t>ชื่อโครงการ  เพิ่มประสิทฺธิภาพการผลิตข้าวหอมมะลิคุณภาพ</t>
  </si>
  <si>
    <t>กิจกรรมย่อย : เพิ่มประสิทฺธิภาพการผลิตข้าวหอมมะลิคุณภาพ</t>
  </si>
  <si>
    <t xml:space="preserve">  - ค่าวัสดุสำนักงาน 33 รายการ จำนวน 2 ศูนย์ๆละ 652,060 บาท</t>
  </si>
  <si>
    <t xml:space="preserve">    กลุ่มๆ ละ 6,000 บาท</t>
  </si>
  <si>
    <t xml:space="preserve">  - ค่าวัสดุการเกษตร 4 รายการ จำนวน 2 ศูนย์ๆละ 834,390 บาท</t>
  </si>
  <si>
    <t xml:space="preserve">  - ค่าครุภัณฑ์ 4 รายการ จำนวน 2 ศูนย์ๆละ 261,400 บาท</t>
  </si>
  <si>
    <t xml:space="preserve">  - ค่าที่ดินและสิ่งก่อสร้าง จำนวน 2 ศูนย์ๆละ 825,000 บาท</t>
  </si>
  <si>
    <t>ศูนย์</t>
  </si>
  <si>
    <t xml:space="preserve">  - เครื่องกระเทาะข้าวเปลือก 25 กลุ่มๆละ 1 เครื่องๆละ 30,000</t>
  </si>
  <si>
    <t xml:space="preserve"> - ค่าตรวจติดตามประเมินแปลงของเจ้าหน้าที่ 6,000 แปลงๆละ 100 บาท</t>
  </si>
  <si>
    <t xml:space="preserve">   6,000 แปลงๆละ 150 บาท</t>
  </si>
  <si>
    <t>1\4</t>
  </si>
  <si>
    <t>งบประมาณ  75,489,000  บาท</t>
  </si>
  <si>
    <t xml:space="preserve">   - ค่าอาหารสำหรับเกษตรกรผู้เข้ารับการอบรม จำนวน 6,000 รายๆ ละ</t>
  </si>
  <si>
    <t xml:space="preserve">   - ค่าวัสดุตามกระบวนการโรงเรียนเกษตรกร จำนวน 200 กลุ่มๆ ละ </t>
  </si>
  <si>
    <t>3. จัดตั้งศูนย์จัดการศัตรูพืชชุมชน/พยากรณ์ศัตรูข้าว จำนวน 200</t>
  </si>
  <si>
    <t xml:space="preserve">   - กระสอบพลาสติกสานพิมพ์ตรา 200 กลุ่มๆละ 600 ใบๆละ 15 บาท</t>
  </si>
  <si>
    <t>5.จัดซื้อครุภัณฑ์</t>
  </si>
  <si>
    <t xml:space="preserve">  -  ค่าตอบแทนตรวจติดตามประเมินแปลงของเจ้าหน้าที่   แปลงๆละ 100 บาท 6,000 แปลง</t>
  </si>
  <si>
    <t xml:space="preserve">  -  ค่าตอบแทนตรวจติดตามประเมินแปลงของอาสาสมัครเกษตร  แปลงๆละ 150 บาท  6,000 แปลง</t>
  </si>
  <si>
    <t xml:space="preserve">  -  ค่าตอบแทนวิทยากร 1,320 ชั่วโมงละ 600 บาท)</t>
  </si>
  <si>
    <t xml:space="preserve">  ในห้อง LAP จำนวน 200 กลุ่มสุ่มกลุ่มๆละ 5  ตัวอย่างๆ ละ 500 บาท</t>
  </si>
  <si>
    <t xml:space="preserve">   - ค่าวิทยากร จำนวน 200 กลุ่มๆ ละ 6 ครั้งๆ ละ 600 บาท </t>
  </si>
  <si>
    <t xml:space="preserve"> -   ค่าเบี้ยเลี้ยงพาหนะสำหรับเจ้าหน้าที่ผู้เข้าประชุม 200 ราย</t>
  </si>
  <si>
    <t xml:space="preserve"> -   ค่าพาหนะสำหรับเกษตรกร  จำนวน  6,000  รายๆ ละ  200  บาท</t>
  </si>
  <si>
    <t xml:space="preserve">  -  ค่าอาหารสำหรับเจ้าหน้าที่  จำนวน  200  รายๆละ 1 มื้อๆละ 150  บาท/ราย/วัน 1 วัน  </t>
  </si>
  <si>
    <t xml:space="preserve">  -  ค่าอาหารสำหรับเกษตรกร   จำนวน  6,000 รายๆละ  100  บาท (ค่าอาหารในการอบรมเตรียมความพร้อม)</t>
  </si>
  <si>
    <t xml:space="preserve">  -  ค่าอาหารว่างและเครื่องดื่มสำหรับเกษตรกร จำนวน  6,000  รายๆละ  30 บาท   จำนวน 6 ครั้ง</t>
  </si>
  <si>
    <t xml:space="preserve">  -  ค่าอาหารสำหรับเกษตรกร จำนวน  6,000  รายๆละ 70  บาท  จำนวน 6 ครั้ง</t>
  </si>
  <si>
    <t xml:space="preserve">  -  ค่าวัสดุฝึกอบรม เจ้าหน้าที่ จำนวน  200 รายๆ 100  บาท</t>
  </si>
  <si>
    <t xml:space="preserve">  -  ค่าวัสดุฝึกอบรมเตรียมความพร้อมเกษตรกร  จำนวน  6,000  รายๆ  ละ  50  บาท</t>
  </si>
  <si>
    <t xml:space="preserve">  -  ค่าวัสดุฝึกอบรมสำหรับเกษตรกร  จำนวน   200  กลุ่มๆละ  35,400  บาท</t>
  </si>
  <si>
    <t xml:space="preserve">  - ค่าวัสดุอุปกรณ์จัดตั้งศูนย์จัดการศัตรูพืชชุมชน/แปลงพยากรณ์ศัตรูข้าว  200  กลุ่มๆละ  6000   บาท </t>
  </si>
  <si>
    <t xml:space="preserve">  -  กระสอบพลาสติกสานพิมพ์ตรา 200 กลุ่มๆละ 600 ใบๆละ 15 บาท</t>
  </si>
  <si>
    <t xml:space="preserve">  -  เครื่องคัดแยกเมล็ดพันธุ์ข้าว 200 กลุ่มละ 1 เครื่องๆ  40,000 บาท  </t>
  </si>
  <si>
    <t xml:space="preserve"> -  เครื่องเย็บกระสอบแบบมือถือ   200  กลุ่มละ 1 เครื่องๆ ละ 10,000 บาท</t>
  </si>
  <si>
    <t xml:space="preserve"> - เครื่องชั่ง ขนาด ๓๐๐ ก.ก. 200 กลุ่มละ 1 เครื่องๆ เครื่องละ ๗,๐๐๐ บาท</t>
  </si>
  <si>
    <t xml:space="preserve"> - เครื่องกระเทาะข้าวเปลือก 25 กลุ่มๆละ 1 เครื่อง</t>
  </si>
  <si>
    <t xml:space="preserve"> - ค่าครุภัณฑ์จัดตั้งศูนย์ศัตรูพืชชุมชน 4 รายการ จำนวน 2 ศูนย์</t>
  </si>
  <si>
    <t xml:space="preserve"> - ค่าก่อสร้างอาคารผลิตและขยายสารชีวภัณฑ์ จำนวน 2 ศูนย์</t>
  </si>
  <si>
    <t xml:space="preserve">   -  ค่าใช้จ่ายในการดำเนินการจัดงานวันรณรงค์การใช้ข้าวพันธุ์ดีอำเภอ/จังหวัด -ค่าใช้จ่ายการจัดเวที</t>
  </si>
  <si>
    <t>เชื่อมโยงตลาดระดับอำเภอ/จังหวัด</t>
  </si>
  <si>
    <t xml:space="preserve">  -  ค่าอาหารว่างและเครื่องดื่มสำหรับเกษตรกร จำนวน 6,000 ราย ๆละ 2 มื้อๆละ 25 บาท </t>
  </si>
  <si>
    <t>(ค่าอาหารในการอบรมเตรียมความพร้อม)</t>
  </si>
  <si>
    <t>(เป็น ค่าวัสดุ อุปกรณ์กิจกรรมศูนย์จัดการศัตรูพืชชุมชนในการผลิตเชื้อราบิวเวอร์รี่และเชื้อไตรโคเดอร์มา</t>
  </si>
  <si>
    <t>ใช้ป้องกันกำจัดศตรูพืชในนาข้าว)</t>
  </si>
  <si>
    <t xml:space="preserve">  -  ค่าจัดเตรียมสถานที่  จำนวน 20  ครั้งๆละ   5,000    บาท</t>
  </si>
  <si>
    <t xml:space="preserve">  - .ค่าตรวจวิเคราะห์ตัวอย่างพันธุ์ข้าวตามมาตรฐานในห้อง LAP จำนวน 200  กลุ่มๆละ 5  ตัวอย่างๆ ละ 500 บาท</t>
  </si>
  <si>
    <t xml:space="preserve">  -   สนับสนุนการใช้ปุ๋ยพืชปุ๋ยสดเพื่อการปรับปรุงบำรุงดิน พืชปุ๋ยสด รายละ 5 ไร่ๆ ละ 10 กก.ๆ ละ 28 บาท</t>
  </si>
  <si>
    <t xml:space="preserve"> - ค่าวัสดุสำนักงาน 33 รายการ 2 ศูนย์ เป็นเงิน 1,304,120 บาท และค่าวัสดุการเกษตร 4 รายการ 2 ศูนย์ เป็นเงิน 1,668,780 บ.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</si>
</sst>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1"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name val="Angsana New"/>
      <family val="1"/>
    </font>
    <font>
      <sz val="15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3" fontId="20" fillId="0" borderId="0" xfId="0" applyNumberFormat="1" applyFont="1"/>
    <xf numFmtId="3" fontId="20" fillId="0" borderId="0" xfId="0" applyNumberFormat="1" applyFont="1" applyFill="1"/>
    <xf numFmtId="3" fontId="20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/>
    <xf numFmtId="3" fontId="20" fillId="0" borderId="12" xfId="0" applyNumberFormat="1" applyFont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Border="1"/>
    <xf numFmtId="3" fontId="21" fillId="0" borderId="0" xfId="0" applyNumberFormat="1" applyFont="1" applyFill="1"/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87" fontId="23" fillId="0" borderId="10" xfId="42" applyNumberFormat="1" applyFont="1" applyBorder="1" applyAlignment="1">
      <alignment horizontal="center"/>
    </xf>
    <xf numFmtId="0" fontId="23" fillId="0" borderId="11" xfId="0" applyFont="1" applyBorder="1"/>
    <xf numFmtId="0" fontId="23" fillId="0" borderId="12" xfId="0" applyFont="1" applyBorder="1"/>
    <xf numFmtId="187" fontId="23" fillId="0" borderId="12" xfId="42" applyNumberFormat="1" applyFont="1" applyBorder="1" applyAlignment="1">
      <alignment horizontal="center"/>
    </xf>
    <xf numFmtId="187" fontId="23" fillId="0" borderId="12" xfId="42" applyNumberFormat="1" applyFont="1" applyBorder="1"/>
    <xf numFmtId="0" fontId="23" fillId="0" borderId="13" xfId="0" applyFont="1" applyBorder="1"/>
    <xf numFmtId="187" fontId="23" fillId="0" borderId="13" xfId="42" applyNumberFormat="1" applyFont="1" applyBorder="1"/>
    <xf numFmtId="0" fontId="23" fillId="0" borderId="10" xfId="0" applyFont="1" applyBorder="1"/>
    <xf numFmtId="187" fontId="24" fillId="0" borderId="10" xfId="42" applyNumberFormat="1" applyFont="1" applyBorder="1"/>
    <xf numFmtId="0" fontId="24" fillId="0" borderId="11" xfId="0" applyFont="1" applyBorder="1"/>
    <xf numFmtId="0" fontId="24" fillId="0" borderId="0" xfId="0" applyFont="1"/>
    <xf numFmtId="187" fontId="24" fillId="0" borderId="11" xfId="42" applyNumberFormat="1" applyFont="1" applyBorder="1"/>
    <xf numFmtId="187" fontId="24" fillId="0" borderId="13" xfId="42" applyNumberFormat="1" applyFont="1" applyBorder="1"/>
    <xf numFmtId="1" fontId="24" fillId="0" borderId="11" xfId="0" applyNumberFormat="1" applyFont="1" applyBorder="1"/>
    <xf numFmtId="1" fontId="24" fillId="0" borderId="10" xfId="0" applyNumberFormat="1" applyFont="1" applyBorder="1"/>
    <xf numFmtId="0" fontId="24" fillId="0" borderId="10" xfId="0" applyFont="1" applyBorder="1"/>
    <xf numFmtId="3" fontId="25" fillId="0" borderId="0" xfId="0" applyNumberFormat="1" applyFont="1" applyFill="1" applyBorder="1"/>
    <xf numFmtId="0" fontId="25" fillId="0" borderId="0" xfId="0" applyFont="1"/>
    <xf numFmtId="187" fontId="24" fillId="0" borderId="0" xfId="42" applyNumberFormat="1" applyFont="1"/>
    <xf numFmtId="0" fontId="24" fillId="0" borderId="13" xfId="0" applyFont="1" applyBorder="1"/>
    <xf numFmtId="3" fontId="21" fillId="0" borderId="14" xfId="0" applyNumberFormat="1" applyFont="1" applyBorder="1"/>
    <xf numFmtId="3" fontId="20" fillId="0" borderId="15" xfId="0" applyNumberFormat="1" applyFont="1" applyFill="1" applyBorder="1" applyAlignment="1">
      <alignment horizontal="center"/>
    </xf>
    <xf numFmtId="3" fontId="21" fillId="0" borderId="16" xfId="0" applyNumberFormat="1" applyFont="1" applyBorder="1"/>
    <xf numFmtId="3" fontId="21" fillId="0" borderId="17" xfId="0" applyNumberFormat="1" applyFont="1" applyBorder="1"/>
    <xf numFmtId="3" fontId="21" fillId="0" borderId="18" xfId="0" applyNumberFormat="1" applyFont="1" applyBorder="1"/>
    <xf numFmtId="3" fontId="21" fillId="0" borderId="15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/>
    <xf numFmtId="3" fontId="21" fillId="0" borderId="17" xfId="0" applyNumberFormat="1" applyFont="1" applyFill="1" applyBorder="1" applyAlignment="1">
      <alignment horizontal="center"/>
    </xf>
    <xf numFmtId="3" fontId="21" fillId="0" borderId="17" xfId="0" applyNumberFormat="1" applyFont="1" applyFill="1" applyBorder="1"/>
    <xf numFmtId="3" fontId="21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/>
    <xf numFmtId="3" fontId="21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/>
    <xf numFmtId="3" fontId="21" fillId="0" borderId="20" xfId="0" applyNumberFormat="1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2" xfId="0" applyNumberFormat="1" applyFont="1" applyBorder="1"/>
    <xf numFmtId="3" fontId="20" fillId="0" borderId="19" xfId="0" applyNumberFormat="1" applyFont="1" applyFill="1" applyBorder="1"/>
    <xf numFmtId="3" fontId="20" fillId="0" borderId="21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/>
    <xf numFmtId="3" fontId="20" fillId="0" borderId="19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26" fillId="24" borderId="11" xfId="0" applyFont="1" applyFill="1" applyBorder="1"/>
    <xf numFmtId="3" fontId="20" fillId="0" borderId="11" xfId="0" applyNumberFormat="1" applyFont="1" applyFill="1" applyBorder="1" applyAlignment="1">
      <alignment horizontal="center"/>
    </xf>
    <xf numFmtId="3" fontId="20" fillId="0" borderId="11" xfId="0" applyNumberFormat="1" applyFont="1" applyBorder="1"/>
    <xf numFmtId="3" fontId="21" fillId="0" borderId="20" xfId="0" applyNumberFormat="1" applyFont="1" applyBorder="1" applyAlignment="1">
      <alignment horizontal="center"/>
    </xf>
    <xf numFmtId="3" fontId="20" fillId="0" borderId="13" xfId="0" applyNumberFormat="1" applyFont="1" applyFill="1" applyBorder="1"/>
    <xf numFmtId="3" fontId="21" fillId="0" borderId="13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0" borderId="22" xfId="0" applyNumberFormat="1" applyFont="1" applyBorder="1"/>
    <xf numFmtId="3" fontId="20" fillId="0" borderId="0" xfId="0" applyNumberFormat="1" applyFont="1" applyFill="1" applyBorder="1"/>
    <xf numFmtId="3" fontId="20" fillId="0" borderId="17" xfId="0" applyNumberFormat="1" applyFont="1" applyFill="1" applyBorder="1"/>
    <xf numFmtId="3" fontId="20" fillId="0" borderId="22" xfId="0" applyNumberFormat="1" applyFont="1" applyFill="1" applyBorder="1"/>
    <xf numFmtId="3" fontId="21" fillId="25" borderId="0" xfId="0" applyNumberFormat="1" applyFont="1" applyFill="1" applyBorder="1" applyAlignment="1">
      <alignment horizontal="center"/>
    </xf>
    <xf numFmtId="187" fontId="23" fillId="0" borderId="11" xfId="42" applyNumberFormat="1" applyFont="1" applyBorder="1"/>
    <xf numFmtId="3" fontId="22" fillId="0" borderId="0" xfId="0" applyNumberFormat="1" applyFont="1" applyFill="1"/>
    <xf numFmtId="0" fontId="24" fillId="0" borderId="16" xfId="0" applyFont="1" applyBorder="1"/>
    <xf numFmtId="0" fontId="24" fillId="0" borderId="23" xfId="0" applyFont="1" applyBorder="1"/>
    <xf numFmtId="0" fontId="24" fillId="0" borderId="12" xfId="0" applyFont="1" applyBorder="1"/>
    <xf numFmtId="3" fontId="24" fillId="0" borderId="20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0" fontId="28" fillId="0" borderId="13" xfId="0" applyFont="1" applyFill="1" applyBorder="1"/>
    <xf numFmtId="3" fontId="23" fillId="0" borderId="13" xfId="0" applyNumberFormat="1" applyFont="1" applyFill="1" applyBorder="1" applyAlignment="1">
      <alignment horizontal="center"/>
    </xf>
    <xf numFmtId="0" fontId="27" fillId="24" borderId="20" xfId="0" applyFont="1" applyFill="1" applyBorder="1"/>
    <xf numFmtId="3" fontId="24" fillId="0" borderId="20" xfId="0" applyNumberFormat="1" applyFont="1" applyBorder="1" applyAlignment="1">
      <alignment horizontal="center"/>
    </xf>
    <xf numFmtId="0" fontId="27" fillId="24" borderId="15" xfId="0" applyFont="1" applyFill="1" applyBorder="1"/>
    <xf numFmtId="0" fontId="27" fillId="24" borderId="19" xfId="0" applyFont="1" applyFill="1" applyBorder="1"/>
    <xf numFmtId="0" fontId="27" fillId="0" borderId="13" xfId="0" applyFont="1" applyFill="1" applyBorder="1"/>
    <xf numFmtId="0" fontId="28" fillId="24" borderId="20" xfId="0" applyFont="1" applyFill="1" applyBorder="1"/>
    <xf numFmtId="3" fontId="24" fillId="0" borderId="21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/>
    <xf numFmtId="3" fontId="20" fillId="0" borderId="2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15" xfId="0" applyNumberFormat="1" applyFont="1" applyFill="1" applyBorder="1"/>
    <xf numFmtId="3" fontId="20" fillId="0" borderId="11" xfId="0" applyNumberFormat="1" applyFont="1" applyFill="1" applyBorder="1"/>
    <xf numFmtId="187" fontId="24" fillId="0" borderId="11" xfId="42" applyNumberFormat="1" applyFont="1" applyBorder="1" applyAlignment="1">
      <alignment horizontal="right"/>
    </xf>
    <xf numFmtId="187" fontId="23" fillId="0" borderId="13" xfId="42" applyNumberFormat="1" applyFont="1" applyBorder="1" applyAlignment="1">
      <alignment horizontal="right"/>
    </xf>
    <xf numFmtId="187" fontId="24" fillId="0" borderId="11" xfId="42" applyNumberFormat="1" applyFont="1" applyFill="1" applyBorder="1" applyAlignment="1">
      <alignment horizontal="right"/>
    </xf>
    <xf numFmtId="187" fontId="29" fillId="0" borderId="11" xfId="42" applyNumberFormat="1" applyFont="1" applyBorder="1"/>
    <xf numFmtId="3" fontId="29" fillId="0" borderId="11" xfId="0" applyNumberFormat="1" applyFont="1" applyFill="1" applyBorder="1"/>
    <xf numFmtId="187" fontId="24" fillId="0" borderId="10" xfId="42" applyNumberFormat="1" applyFont="1" applyFill="1" applyBorder="1" applyAlignment="1">
      <alignment horizontal="right"/>
    </xf>
    <xf numFmtId="3" fontId="24" fillId="0" borderId="10" xfId="0" applyNumberFormat="1" applyFont="1" applyFill="1" applyBorder="1"/>
    <xf numFmtId="3" fontId="24" fillId="0" borderId="11" xfId="0" applyNumberFormat="1" applyFont="1" applyFill="1" applyBorder="1"/>
    <xf numFmtId="1" fontId="24" fillId="0" borderId="12" xfId="0" applyNumberFormat="1" applyFont="1" applyBorder="1"/>
    <xf numFmtId="187" fontId="24" fillId="0" borderId="12" xfId="42" applyNumberFormat="1" applyFont="1" applyBorder="1"/>
    <xf numFmtId="187" fontId="24" fillId="0" borderId="12" xfId="42" applyNumberFormat="1" applyFont="1" applyFill="1" applyBorder="1" applyAlignment="1">
      <alignment horizontal="right"/>
    </xf>
    <xf numFmtId="3" fontId="24" fillId="0" borderId="12" xfId="0" applyNumberFormat="1" applyFont="1" applyFill="1" applyBorder="1"/>
    <xf numFmtId="3" fontId="24" fillId="0" borderId="10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187" fontId="25" fillId="0" borderId="11" xfId="42" applyNumberFormat="1" applyFont="1" applyBorder="1"/>
    <xf numFmtId="187" fontId="25" fillId="0" borderId="12" xfId="42" applyNumberFormat="1" applyFont="1" applyBorder="1"/>
    <xf numFmtId="187" fontId="24" fillId="0" borderId="12" xfId="42" applyNumberFormat="1" applyFont="1" applyBorder="1" applyAlignment="1">
      <alignment horizontal="right"/>
    </xf>
    <xf numFmtId="187" fontId="25" fillId="0" borderId="11" xfId="42" applyNumberFormat="1" applyFont="1" applyBorder="1" applyAlignment="1">
      <alignment horizontal="right"/>
    </xf>
    <xf numFmtId="187" fontId="25" fillId="0" borderId="12" xfId="42" applyNumberFormat="1" applyFont="1" applyBorder="1" applyAlignment="1">
      <alignment horizontal="right"/>
    </xf>
    <xf numFmtId="3" fontId="24" fillId="0" borderId="11" xfId="0" applyNumberFormat="1" applyFont="1" applyFill="1" applyBorder="1" applyAlignment="1">
      <alignment horizontal="left"/>
    </xf>
    <xf numFmtId="1" fontId="25" fillId="0" borderId="11" xfId="0" applyNumberFormat="1" applyFont="1" applyBorder="1"/>
    <xf numFmtId="3" fontId="24" fillId="0" borderId="11" xfId="0" applyNumberFormat="1" applyFont="1" applyBorder="1"/>
    <xf numFmtId="1" fontId="25" fillId="0" borderId="12" xfId="0" applyNumberFormat="1" applyFont="1" applyBorder="1"/>
    <xf numFmtId="187" fontId="23" fillId="0" borderId="10" xfId="42" applyNumberFormat="1" applyFont="1" applyBorder="1" applyAlignment="1">
      <alignment horizontal="right"/>
    </xf>
    <xf numFmtId="187" fontId="23" fillId="0" borderId="11" xfId="42" applyNumberFormat="1" applyFont="1" applyFill="1" applyBorder="1" applyAlignment="1">
      <alignment horizontal="right"/>
    </xf>
    <xf numFmtId="3" fontId="25" fillId="0" borderId="12" xfId="0" applyNumberFormat="1" applyFont="1" applyFill="1" applyBorder="1"/>
    <xf numFmtId="0" fontId="24" fillId="0" borderId="24" xfId="0" applyFont="1" applyBorder="1"/>
    <xf numFmtId="3" fontId="24" fillId="0" borderId="12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/>
    <xf numFmtId="0" fontId="27" fillId="24" borderId="25" xfId="0" applyFont="1" applyFill="1" applyBorder="1"/>
    <xf numFmtId="3" fontId="24" fillId="0" borderId="11" xfId="0" applyNumberFormat="1" applyFont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3" fontId="20" fillId="0" borderId="11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/>
    <xf numFmtId="3" fontId="20" fillId="0" borderId="10" xfId="0" applyNumberFormat="1" applyFont="1" applyFill="1" applyBorder="1"/>
    <xf numFmtId="3" fontId="20" fillId="0" borderId="10" xfId="0" applyNumberFormat="1" applyFont="1" applyFill="1" applyBorder="1" applyAlignment="1">
      <alignment horizontal="right"/>
    </xf>
    <xf numFmtId="3" fontId="21" fillId="0" borderId="26" xfId="0" applyNumberFormat="1" applyFont="1" applyFill="1" applyBorder="1"/>
    <xf numFmtId="3" fontId="20" fillId="0" borderId="2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/>
    <xf numFmtId="3" fontId="21" fillId="0" borderId="14" xfId="0" applyNumberFormat="1" applyFont="1" applyFill="1" applyBorder="1"/>
    <xf numFmtId="3" fontId="20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/>
    <xf numFmtId="3" fontId="21" fillId="0" borderId="15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/>
    </xf>
    <xf numFmtId="3" fontId="21" fillId="0" borderId="21" xfId="0" applyNumberFormat="1" applyFont="1" applyFill="1" applyBorder="1"/>
    <xf numFmtId="3" fontId="20" fillId="0" borderId="21" xfId="0" applyNumberFormat="1" applyFont="1" applyFill="1" applyBorder="1"/>
    <xf numFmtId="3" fontId="21" fillId="0" borderId="10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center"/>
    </xf>
    <xf numFmtId="3" fontId="20" fillId="0" borderId="27" xfId="0" applyNumberFormat="1" applyFont="1" applyFill="1" applyBorder="1"/>
    <xf numFmtId="3" fontId="21" fillId="0" borderId="27" xfId="0" applyNumberFormat="1" applyFont="1" applyFill="1" applyBorder="1"/>
    <xf numFmtId="3" fontId="21" fillId="0" borderId="20" xfId="0" applyNumberFormat="1" applyFont="1" applyFill="1" applyBorder="1" applyAlignment="1">
      <alignment/>
    </xf>
    <xf numFmtId="3" fontId="21" fillId="0" borderId="20" xfId="0" applyNumberFormat="1" applyFont="1" applyFill="1" applyBorder="1"/>
    <xf numFmtId="3" fontId="20" fillId="0" borderId="20" xfId="0" applyNumberFormat="1" applyFont="1" applyFill="1" applyBorder="1"/>
    <xf numFmtId="3" fontId="21" fillId="0" borderId="14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20" fillId="0" borderId="0" xfId="0" applyNumberFormat="1" applyFont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ส่วนที่ถูกเน้น1" xfId="20"/>
    <cellStyle name="20% - ส่วนที่ถูกเน้น2" xfId="21"/>
    <cellStyle name="20% - ส่วนที่ถูกเน้น3" xfId="22"/>
    <cellStyle name="20% - ส่วนที่ถูกเน้น4" xfId="23"/>
    <cellStyle name="20% - ส่วนที่ถูกเน้น5" xfId="24"/>
    <cellStyle name="20% - ส่วนที่ถูกเน้น6" xfId="25"/>
    <cellStyle name="40% - ส่วนที่ถูกเน้น1" xfId="26"/>
    <cellStyle name="40% - ส่วนที่ถูกเน้น2" xfId="27"/>
    <cellStyle name="40% - ส่วนที่ถูกเน้น3" xfId="28"/>
    <cellStyle name="40% - ส่วนที่ถูกเน้น4" xfId="29"/>
    <cellStyle name="40% - ส่วนที่ถูกเน้น5" xfId="30"/>
    <cellStyle name="40% - ส่วนที่ถูกเน้น6" xfId="31"/>
    <cellStyle name="60% - ส่วนที่ถูกเน้น1" xfId="32"/>
    <cellStyle name="60% - ส่วนที่ถูกเน้น2" xfId="33"/>
    <cellStyle name="60% - ส่วนที่ถูกเน้น3" xfId="34"/>
    <cellStyle name="60% - ส่วนที่ถูกเน้น4" xfId="35"/>
    <cellStyle name="60% - ส่วนที่ถูกเน้น5" xfId="36"/>
    <cellStyle name="60% - ส่วนที่ถูกเน้น6" xfId="37"/>
    <cellStyle name="Normal_form-re3Oct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75"/>
  <sheetViews>
    <sheetView workbookViewId="0" topLeftCell="A1">
      <pane xSplit="1" topLeftCell="B1" activePane="topRight" state="frozen"/>
      <selection pane="topLeft" activeCell="A5" sqref="A5"/>
      <selection pane="topRight" activeCell="A51" sqref="A51:IV51"/>
    </sheetView>
  </sheetViews>
  <sheetFormatPr defaultColWidth="9.140625" defaultRowHeight="21.75"/>
  <cols>
    <col min="1" max="1" width="62.421875" style="1" customWidth="1"/>
    <col min="2" max="2" width="12.00390625" style="1" customWidth="1"/>
    <col min="3" max="3" width="8.8515625" style="1" bestFit="1" customWidth="1"/>
    <col min="4" max="4" width="12.421875" style="12" bestFit="1" customWidth="1"/>
    <col min="5" max="5" width="9.28125" style="2" bestFit="1" customWidth="1"/>
    <col min="6" max="6" width="11.57421875" style="1" bestFit="1" customWidth="1"/>
    <col min="7" max="7" width="10.140625" style="1" bestFit="1" customWidth="1"/>
    <col min="8" max="8" width="12.28125" style="1" bestFit="1" customWidth="1"/>
    <col min="9" max="9" width="10.140625" style="1" bestFit="1" customWidth="1"/>
    <col min="10" max="10" width="11.57421875" style="1" bestFit="1" customWidth="1"/>
    <col min="11" max="11" width="9.28125" style="1" bestFit="1" customWidth="1"/>
    <col min="12" max="12" width="11.7109375" style="1" customWidth="1"/>
    <col min="13" max="14" width="11.57421875" style="1" bestFit="1" customWidth="1"/>
    <col min="15" max="15" width="11.8515625" style="1" customWidth="1"/>
    <col min="16" max="16" width="12.00390625" style="1" bestFit="1" customWidth="1"/>
    <col min="17" max="16384" width="9.140625" style="1" customWidth="1"/>
  </cols>
  <sheetData>
    <row r="1" spans="1:12" ht="21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1.75">
      <c r="A2" s="173" t="s">
        <v>107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4" ht="21.75">
      <c r="A3" s="177" t="s">
        <v>108</v>
      </c>
      <c r="B3" s="177"/>
      <c r="C3" s="177"/>
      <c r="D3" s="177"/>
    </row>
    <row r="4" spans="1:4" ht="21.75">
      <c r="A4" s="3" t="s">
        <v>120</v>
      </c>
      <c r="B4" s="3"/>
      <c r="C4" s="3"/>
      <c r="D4" s="4"/>
    </row>
    <row r="5" spans="1:4" ht="21.75">
      <c r="A5" s="3" t="s">
        <v>1</v>
      </c>
      <c r="B5" s="3"/>
      <c r="C5" s="3"/>
      <c r="D5" s="4"/>
    </row>
    <row r="6" spans="1:12" ht="21.75">
      <c r="A6" s="5"/>
      <c r="B6" s="175" t="s">
        <v>2</v>
      </c>
      <c r="C6" s="174"/>
      <c r="D6" s="176"/>
      <c r="E6" s="175" t="s">
        <v>3</v>
      </c>
      <c r="F6" s="174"/>
      <c r="G6" s="175" t="s">
        <v>4</v>
      </c>
      <c r="H6" s="176"/>
      <c r="I6" s="174" t="s">
        <v>5</v>
      </c>
      <c r="J6" s="174"/>
      <c r="K6" s="175" t="s">
        <v>6</v>
      </c>
      <c r="L6" s="176"/>
    </row>
    <row r="7" spans="1:12" ht="21.75">
      <c r="A7" s="6" t="s">
        <v>7</v>
      </c>
      <c r="B7" s="5" t="s">
        <v>8</v>
      </c>
      <c r="C7" s="5" t="s">
        <v>9</v>
      </c>
      <c r="D7" s="7" t="s">
        <v>10</v>
      </c>
      <c r="E7" s="8" t="s">
        <v>8</v>
      </c>
      <c r="F7" s="5" t="s">
        <v>11</v>
      </c>
      <c r="G7" s="8" t="s">
        <v>8</v>
      </c>
      <c r="H7" s="5" t="s">
        <v>11</v>
      </c>
      <c r="I7" s="8" t="s">
        <v>8</v>
      </c>
      <c r="J7" s="5" t="s">
        <v>11</v>
      </c>
      <c r="K7" s="8" t="s">
        <v>8</v>
      </c>
      <c r="L7" s="5" t="s">
        <v>11</v>
      </c>
    </row>
    <row r="8" spans="1:12" s="45" customFormat="1" ht="21.75">
      <c r="A8" s="9"/>
      <c r="B8" s="9"/>
      <c r="C8" s="9"/>
      <c r="D8" s="10" t="s">
        <v>12</v>
      </c>
      <c r="E8" s="11"/>
      <c r="F8" s="9" t="s">
        <v>12</v>
      </c>
      <c r="G8" s="11"/>
      <c r="H8" s="9" t="s">
        <v>12</v>
      </c>
      <c r="I8" s="11"/>
      <c r="J8" s="9" t="s">
        <v>12</v>
      </c>
      <c r="K8" s="11"/>
      <c r="L8" s="9" t="s">
        <v>12</v>
      </c>
    </row>
    <row r="9" spans="1:12" s="41" customFormat="1" ht="21.75">
      <c r="A9" s="68"/>
      <c r="B9" s="6"/>
      <c r="C9" s="6"/>
      <c r="D9" s="69"/>
      <c r="E9" s="70"/>
      <c r="F9" s="6"/>
      <c r="G9" s="70"/>
      <c r="H9" s="6"/>
      <c r="I9" s="70"/>
      <c r="J9" s="6"/>
      <c r="K9" s="70"/>
      <c r="L9" s="6"/>
    </row>
    <row r="10" spans="1:13" s="57" customFormat="1" ht="21.75">
      <c r="A10" s="87" t="s">
        <v>81</v>
      </c>
      <c r="B10" s="88"/>
      <c r="C10" s="88"/>
      <c r="D10" s="16">
        <f aca="true" t="shared" si="0" ref="D10:D15">F10+H10+J10+L10</f>
        <v>100000</v>
      </c>
      <c r="E10" s="72"/>
      <c r="F10" s="16">
        <f>F11+F12+F13+F14</f>
        <v>36000</v>
      </c>
      <c r="G10" s="72"/>
      <c r="H10" s="16">
        <f>H11+H12+H13+H14</f>
        <v>36000</v>
      </c>
      <c r="I10" s="72"/>
      <c r="J10" s="16">
        <v>12500</v>
      </c>
      <c r="K10" s="72"/>
      <c r="L10" s="16">
        <f>L11+L12+L13+L14</f>
        <v>15500</v>
      </c>
      <c r="M10" s="57">
        <f>F10+H10+J10+L10</f>
        <v>100000</v>
      </c>
    </row>
    <row r="11" spans="1:14" s="43" customFormat="1" ht="21.75">
      <c r="A11" s="89" t="s">
        <v>56</v>
      </c>
      <c r="B11" s="90">
        <f>E11+G11+I11+K11</f>
        <v>200</v>
      </c>
      <c r="C11" s="85" t="s">
        <v>15</v>
      </c>
      <c r="D11" s="58">
        <f t="shared" si="0"/>
        <v>30000</v>
      </c>
      <c r="E11" s="71">
        <v>72</v>
      </c>
      <c r="F11" s="71">
        <v>10800</v>
      </c>
      <c r="G11" s="71">
        <v>72</v>
      </c>
      <c r="H11" s="71">
        <v>10800</v>
      </c>
      <c r="I11" s="101">
        <v>25</v>
      </c>
      <c r="J11" s="101">
        <v>3750</v>
      </c>
      <c r="K11" s="71">
        <v>31</v>
      </c>
      <c r="L11" s="71">
        <v>4650</v>
      </c>
      <c r="N11" s="43">
        <f>F11+H11+J11+L11</f>
        <v>30000</v>
      </c>
    </row>
    <row r="12" spans="1:14" s="43" customFormat="1" ht="21.75">
      <c r="A12" s="91" t="s">
        <v>74</v>
      </c>
      <c r="B12" s="90">
        <f>E12+G12+I12+K12</f>
        <v>200</v>
      </c>
      <c r="C12" s="86" t="s">
        <v>15</v>
      </c>
      <c r="D12" s="58">
        <f t="shared" si="0"/>
        <v>10000</v>
      </c>
      <c r="E12" s="46">
        <v>72</v>
      </c>
      <c r="F12" s="46">
        <v>3600</v>
      </c>
      <c r="G12" s="46">
        <v>72</v>
      </c>
      <c r="H12" s="46">
        <v>3600</v>
      </c>
      <c r="I12" s="102">
        <v>25</v>
      </c>
      <c r="J12" s="102">
        <v>1250</v>
      </c>
      <c r="K12" s="46">
        <v>31</v>
      </c>
      <c r="L12" s="46">
        <v>1550</v>
      </c>
      <c r="N12" s="43">
        <f>F12+H12+J12+L12</f>
        <v>10000</v>
      </c>
    </row>
    <row r="13" spans="1:14" s="43" customFormat="1" ht="21.75">
      <c r="A13" s="91" t="s">
        <v>57</v>
      </c>
      <c r="B13" s="90">
        <f>E13+G13+I13+K13</f>
        <v>200</v>
      </c>
      <c r="C13" s="86" t="s">
        <v>15</v>
      </c>
      <c r="D13" s="58">
        <f t="shared" si="0"/>
        <v>20000</v>
      </c>
      <c r="E13" s="46">
        <v>72</v>
      </c>
      <c r="F13" s="46">
        <v>7200</v>
      </c>
      <c r="G13" s="46">
        <v>72</v>
      </c>
      <c r="H13" s="46">
        <v>7200</v>
      </c>
      <c r="I13" s="102">
        <v>25</v>
      </c>
      <c r="J13" s="102">
        <v>2500</v>
      </c>
      <c r="K13" s="46">
        <v>31</v>
      </c>
      <c r="L13" s="46">
        <v>3100</v>
      </c>
      <c r="N13" s="43">
        <f>F13+H13+J13+L13</f>
        <v>20000</v>
      </c>
    </row>
    <row r="14" spans="1:14" s="44" customFormat="1" ht="21.75">
      <c r="A14" s="136" t="s">
        <v>58</v>
      </c>
      <c r="B14" s="137">
        <f>E14+G14+I14+K14</f>
        <v>200</v>
      </c>
      <c r="C14" s="138" t="s">
        <v>15</v>
      </c>
      <c r="D14" s="98">
        <f t="shared" si="0"/>
        <v>40000</v>
      </c>
      <c r="E14" s="139">
        <v>72</v>
      </c>
      <c r="F14" s="139">
        <v>14400</v>
      </c>
      <c r="G14" s="139">
        <v>72</v>
      </c>
      <c r="H14" s="139">
        <v>14400</v>
      </c>
      <c r="I14" s="140">
        <v>25</v>
      </c>
      <c r="J14" s="140">
        <v>5000</v>
      </c>
      <c r="K14" s="139">
        <v>31</v>
      </c>
      <c r="L14" s="139">
        <v>6200</v>
      </c>
      <c r="N14" s="44">
        <f>F14+H14+J14+L14</f>
        <v>40000</v>
      </c>
    </row>
    <row r="15" spans="1:14" s="17" customFormat="1" ht="21.75">
      <c r="A15" s="93" t="s">
        <v>83</v>
      </c>
      <c r="B15" s="141"/>
      <c r="C15" s="141"/>
      <c r="D15" s="16">
        <f t="shared" si="0"/>
        <v>13972000</v>
      </c>
      <c r="E15" s="16"/>
      <c r="F15" s="16">
        <f>F17+F18+F19+F20+F21+F22+F25+F27+F28</f>
        <v>5028200</v>
      </c>
      <c r="G15" s="16"/>
      <c r="H15" s="16">
        <f>H17+H18+H19+H20+H21+H22+H25+H27+H28</f>
        <v>5028200</v>
      </c>
      <c r="I15" s="16"/>
      <c r="J15" s="16">
        <f>J17+J18+J19+J20+J21+J22+J25+J27+J28</f>
        <v>1750800</v>
      </c>
      <c r="K15" s="16"/>
      <c r="L15" s="16">
        <f>L17+L18+L19+L20+L21+L22+L25+L27+L28</f>
        <v>2164800</v>
      </c>
      <c r="M15" s="17">
        <f>F15+H15+J15+L15</f>
        <v>13972000</v>
      </c>
      <c r="N15" s="76">
        <f>SUM(N11:N14)</f>
        <v>100000</v>
      </c>
    </row>
    <row r="16" spans="1:14" s="61" customFormat="1" ht="21.75">
      <c r="A16" s="94" t="s">
        <v>90</v>
      </c>
      <c r="B16" s="95"/>
      <c r="C16" s="60"/>
      <c r="D16" s="60"/>
      <c r="E16" s="59"/>
      <c r="F16" s="59"/>
      <c r="G16" s="59"/>
      <c r="H16" s="59"/>
      <c r="I16" s="67"/>
      <c r="J16" s="67"/>
      <c r="K16" s="59"/>
      <c r="L16" s="67"/>
      <c r="N16" s="75">
        <f>N23+N29</f>
        <v>13972000</v>
      </c>
    </row>
    <row r="17" spans="1:14" s="43" customFormat="1" ht="21.75">
      <c r="A17" s="91" t="s">
        <v>73</v>
      </c>
      <c r="B17" s="96">
        <f aca="true" t="shared" si="1" ref="B17:B22">E17+G17+I17+K17</f>
        <v>6000</v>
      </c>
      <c r="C17" s="48" t="s">
        <v>15</v>
      </c>
      <c r="D17" s="48">
        <f aca="true" t="shared" si="2" ref="D17:D22">F17+H17+J17+L17</f>
        <v>600000</v>
      </c>
      <c r="E17" s="46">
        <v>2160</v>
      </c>
      <c r="F17" s="46">
        <v>216000</v>
      </c>
      <c r="G17" s="46">
        <v>2160</v>
      </c>
      <c r="H17" s="46">
        <v>216000</v>
      </c>
      <c r="I17" s="102">
        <v>750</v>
      </c>
      <c r="J17" s="102">
        <v>75000</v>
      </c>
      <c r="K17" s="46">
        <v>930</v>
      </c>
      <c r="L17" s="46">
        <v>93000</v>
      </c>
      <c r="N17" s="48">
        <f aca="true" t="shared" si="3" ref="N17:N22">F17+H17+J17+L17</f>
        <v>600000</v>
      </c>
    </row>
    <row r="18" spans="1:14" s="43" customFormat="1" ht="21.75">
      <c r="A18" s="91" t="s">
        <v>75</v>
      </c>
      <c r="B18" s="96">
        <f t="shared" si="1"/>
        <v>6000</v>
      </c>
      <c r="C18" s="48" t="s">
        <v>15</v>
      </c>
      <c r="D18" s="48">
        <f t="shared" si="2"/>
        <v>300000</v>
      </c>
      <c r="E18" s="46">
        <v>2160</v>
      </c>
      <c r="F18" s="46">
        <v>108000</v>
      </c>
      <c r="G18" s="46">
        <v>2160</v>
      </c>
      <c r="H18" s="46">
        <v>108000</v>
      </c>
      <c r="I18" s="102">
        <v>750</v>
      </c>
      <c r="J18" s="102">
        <v>37500</v>
      </c>
      <c r="K18" s="46">
        <v>930</v>
      </c>
      <c r="L18" s="46">
        <v>46500</v>
      </c>
      <c r="N18" s="48">
        <f t="shared" si="3"/>
        <v>300000</v>
      </c>
    </row>
    <row r="19" spans="1:14" s="43" customFormat="1" ht="21.75">
      <c r="A19" s="91" t="s">
        <v>72</v>
      </c>
      <c r="B19" s="96">
        <f t="shared" si="1"/>
        <v>6000</v>
      </c>
      <c r="C19" s="48" t="s">
        <v>15</v>
      </c>
      <c r="D19" s="48">
        <f t="shared" si="2"/>
        <v>1200000</v>
      </c>
      <c r="E19" s="46">
        <v>2160</v>
      </c>
      <c r="F19" s="46">
        <v>432000</v>
      </c>
      <c r="G19" s="46">
        <v>2160</v>
      </c>
      <c r="H19" s="46">
        <v>432000</v>
      </c>
      <c r="I19" s="102">
        <v>750</v>
      </c>
      <c r="J19" s="102">
        <v>150000</v>
      </c>
      <c r="K19" s="46">
        <v>930</v>
      </c>
      <c r="L19" s="46">
        <v>186000</v>
      </c>
      <c r="N19" s="48">
        <f t="shared" si="3"/>
        <v>1200000</v>
      </c>
    </row>
    <row r="20" spans="1:14" s="43" customFormat="1" ht="21.75">
      <c r="A20" s="91" t="s">
        <v>76</v>
      </c>
      <c r="B20" s="96">
        <f t="shared" si="1"/>
        <v>20</v>
      </c>
      <c r="C20" s="48" t="s">
        <v>19</v>
      </c>
      <c r="D20" s="48">
        <f t="shared" si="2"/>
        <v>100000</v>
      </c>
      <c r="E20" s="46">
        <v>7</v>
      </c>
      <c r="F20" s="46">
        <v>35000</v>
      </c>
      <c r="G20" s="46">
        <v>7</v>
      </c>
      <c r="H20" s="46">
        <v>35000</v>
      </c>
      <c r="I20" s="102">
        <v>3</v>
      </c>
      <c r="J20" s="102">
        <v>15000</v>
      </c>
      <c r="K20" s="46">
        <v>3</v>
      </c>
      <c r="L20" s="46">
        <v>15000</v>
      </c>
      <c r="N20" s="48">
        <f t="shared" si="3"/>
        <v>100000</v>
      </c>
    </row>
    <row r="21" spans="1:14" s="43" customFormat="1" ht="21.75">
      <c r="A21" s="91" t="s">
        <v>77</v>
      </c>
      <c r="B21" s="96">
        <f t="shared" si="1"/>
        <v>6000</v>
      </c>
      <c r="C21" s="48" t="s">
        <v>15</v>
      </c>
      <c r="D21" s="48">
        <f t="shared" si="2"/>
        <v>300000</v>
      </c>
      <c r="E21" s="46">
        <v>2160</v>
      </c>
      <c r="F21" s="46">
        <v>108000</v>
      </c>
      <c r="G21" s="46">
        <v>2160</v>
      </c>
      <c r="H21" s="46">
        <v>108000</v>
      </c>
      <c r="I21" s="102">
        <v>750</v>
      </c>
      <c r="J21" s="102">
        <v>37500</v>
      </c>
      <c r="K21" s="46">
        <v>930</v>
      </c>
      <c r="L21" s="46">
        <v>46500</v>
      </c>
      <c r="N21" s="48">
        <f t="shared" si="3"/>
        <v>300000</v>
      </c>
    </row>
    <row r="22" spans="1:14" s="44" customFormat="1" ht="21.75">
      <c r="A22" s="92" t="s">
        <v>78</v>
      </c>
      <c r="B22" s="142">
        <f t="shared" si="1"/>
        <v>120</v>
      </c>
      <c r="C22" s="49" t="s">
        <v>79</v>
      </c>
      <c r="D22" s="49">
        <f t="shared" si="2"/>
        <v>72000</v>
      </c>
      <c r="E22" s="47">
        <v>42</v>
      </c>
      <c r="F22" s="47">
        <v>25200</v>
      </c>
      <c r="G22" s="47">
        <v>42</v>
      </c>
      <c r="H22" s="47">
        <v>25200</v>
      </c>
      <c r="I22" s="103">
        <v>18</v>
      </c>
      <c r="J22" s="103">
        <v>10800</v>
      </c>
      <c r="K22" s="47">
        <v>18</v>
      </c>
      <c r="L22" s="47">
        <v>10800</v>
      </c>
      <c r="N22" s="49">
        <f t="shared" si="3"/>
        <v>72000</v>
      </c>
    </row>
    <row r="23" spans="1:14" s="12" customFormat="1" ht="21.75">
      <c r="A23" s="143" t="s">
        <v>82</v>
      </c>
      <c r="B23" s="98"/>
      <c r="C23" s="98"/>
      <c r="D23" s="98"/>
      <c r="E23" s="98"/>
      <c r="F23" s="99"/>
      <c r="G23" s="99"/>
      <c r="H23" s="99"/>
      <c r="I23" s="105"/>
      <c r="J23" s="105"/>
      <c r="K23" s="99"/>
      <c r="L23" s="99"/>
      <c r="M23" s="14"/>
      <c r="N23" s="12">
        <f>SUM(N17:N22)</f>
        <v>2572000</v>
      </c>
    </row>
    <row r="24" spans="1:13" s="17" customFormat="1" ht="21.75">
      <c r="A24" s="143" t="s">
        <v>60</v>
      </c>
      <c r="B24" s="98"/>
      <c r="C24" s="98"/>
      <c r="D24" s="97"/>
      <c r="E24" s="98"/>
      <c r="F24" s="99"/>
      <c r="G24" s="99"/>
      <c r="H24" s="99"/>
      <c r="I24" s="105"/>
      <c r="J24" s="105"/>
      <c r="K24" s="99"/>
      <c r="L24" s="105"/>
      <c r="M24" s="13"/>
    </row>
    <row r="25" spans="1:14" s="12" customFormat="1" ht="21.75">
      <c r="A25" s="97" t="s">
        <v>121</v>
      </c>
      <c r="B25" s="98">
        <v>6000</v>
      </c>
      <c r="C25" s="98" t="s">
        <v>15</v>
      </c>
      <c r="D25" s="97">
        <f>F25+H25+J25+L25</f>
        <v>3600000</v>
      </c>
      <c r="E25" s="98">
        <v>2160</v>
      </c>
      <c r="F25" s="99">
        <v>1296000</v>
      </c>
      <c r="G25" s="98">
        <v>2160</v>
      </c>
      <c r="H25" s="99">
        <v>1296000</v>
      </c>
      <c r="I25" s="69">
        <v>750</v>
      </c>
      <c r="J25" s="105">
        <v>450000</v>
      </c>
      <c r="K25" s="98">
        <v>930</v>
      </c>
      <c r="L25" s="99">
        <v>558000</v>
      </c>
      <c r="M25" s="13"/>
      <c r="N25" s="97">
        <f>F25+H25+J25+L25</f>
        <v>3600000</v>
      </c>
    </row>
    <row r="26" spans="1:14" s="57" customFormat="1" ht="21.75">
      <c r="A26" s="54" t="s">
        <v>100</v>
      </c>
      <c r="B26" s="48"/>
      <c r="C26" s="48"/>
      <c r="D26" s="54"/>
      <c r="E26" s="48"/>
      <c r="F26" s="55"/>
      <c r="G26" s="48"/>
      <c r="H26" s="55"/>
      <c r="I26" s="42"/>
      <c r="J26" s="104"/>
      <c r="K26" s="48"/>
      <c r="L26" s="55"/>
      <c r="M26" s="144"/>
      <c r="N26" s="54"/>
    </row>
    <row r="27" spans="1:14" s="53" customFormat="1" ht="21.75">
      <c r="A27" s="50" t="s">
        <v>130</v>
      </c>
      <c r="B27" s="49">
        <f>E27+G27+I27+K27</f>
        <v>1200</v>
      </c>
      <c r="C27" s="49" t="s">
        <v>19</v>
      </c>
      <c r="D27" s="50">
        <f>F27+H27+J27+L27</f>
        <v>720000</v>
      </c>
      <c r="E27" s="49">
        <v>432</v>
      </c>
      <c r="F27" s="51">
        <v>259200</v>
      </c>
      <c r="G27" s="49">
        <v>432</v>
      </c>
      <c r="H27" s="51">
        <v>259200</v>
      </c>
      <c r="I27" s="66">
        <v>150</v>
      </c>
      <c r="J27" s="62">
        <v>90000</v>
      </c>
      <c r="K27" s="49">
        <v>186</v>
      </c>
      <c r="L27" s="51">
        <v>111600</v>
      </c>
      <c r="M27" s="172"/>
      <c r="N27" s="50">
        <f>F27+H27+J27+L27</f>
        <v>720000</v>
      </c>
    </row>
    <row r="28" spans="1:14" s="155" customFormat="1" ht="21.75">
      <c r="A28" s="168" t="s">
        <v>122</v>
      </c>
      <c r="B28" s="58">
        <f>E28+G28+I28+K28</f>
        <v>200</v>
      </c>
      <c r="C28" s="58" t="s">
        <v>18</v>
      </c>
      <c r="D28" s="168">
        <f>F28+H28+J28+L28</f>
        <v>7080000</v>
      </c>
      <c r="E28" s="58">
        <v>72</v>
      </c>
      <c r="F28" s="169">
        <v>2548800</v>
      </c>
      <c r="G28" s="58">
        <v>72</v>
      </c>
      <c r="H28" s="169">
        <v>2548800</v>
      </c>
      <c r="I28" s="152">
        <v>25</v>
      </c>
      <c r="J28" s="170">
        <v>885000</v>
      </c>
      <c r="K28" s="58">
        <v>31</v>
      </c>
      <c r="L28" s="169">
        <v>1097400</v>
      </c>
      <c r="M28" s="171"/>
      <c r="N28" s="168">
        <f>F28+H28+J28+L28</f>
        <v>7080000</v>
      </c>
    </row>
    <row r="29" spans="1:14" s="53" customFormat="1" ht="21.75">
      <c r="A29" s="50" t="s">
        <v>80</v>
      </c>
      <c r="B29" s="49"/>
      <c r="C29" s="49"/>
      <c r="D29" s="49"/>
      <c r="E29" s="49"/>
      <c r="F29" s="51"/>
      <c r="G29" s="51"/>
      <c r="H29" s="51"/>
      <c r="I29" s="62"/>
      <c r="J29" s="62"/>
      <c r="K29" s="51"/>
      <c r="L29" s="51"/>
      <c r="M29" s="52"/>
      <c r="N29" s="53">
        <f>SUM(N25:N28)</f>
        <v>11400000</v>
      </c>
    </row>
    <row r="30" spans="1:12" s="149" customFormat="1" ht="21.75">
      <c r="A30" s="145" t="s">
        <v>123</v>
      </c>
      <c r="B30" s="146"/>
      <c r="C30" s="146"/>
      <c r="D30" s="147">
        <f>F30+H30+J30+L30</f>
        <v>6345700</v>
      </c>
      <c r="E30" s="147"/>
      <c r="F30" s="148">
        <f>F31</f>
        <v>432000</v>
      </c>
      <c r="G30" s="147"/>
      <c r="H30" s="148">
        <f>H31</f>
        <v>432000</v>
      </c>
      <c r="I30" s="147"/>
      <c r="J30" s="147">
        <f>J31+J32+J33+J34+J35</f>
        <v>5295700</v>
      </c>
      <c r="K30" s="146"/>
      <c r="L30" s="147">
        <f>L31</f>
        <v>186000</v>
      </c>
    </row>
    <row r="31" spans="1:16" s="155" customFormat="1" ht="21.75">
      <c r="A31" s="150" t="s">
        <v>111</v>
      </c>
      <c r="B31" s="58">
        <f>E31+G31+I31+K31</f>
        <v>200</v>
      </c>
      <c r="C31" s="58" t="s">
        <v>18</v>
      </c>
      <c r="D31" s="58">
        <v>1200000</v>
      </c>
      <c r="E31" s="58">
        <v>72</v>
      </c>
      <c r="F31" s="151">
        <v>432000</v>
      </c>
      <c r="G31" s="58">
        <v>72</v>
      </c>
      <c r="H31" s="151">
        <v>432000</v>
      </c>
      <c r="I31" s="152">
        <v>25</v>
      </c>
      <c r="J31" s="152">
        <v>150000</v>
      </c>
      <c r="K31" s="58">
        <v>31</v>
      </c>
      <c r="L31" s="151">
        <v>186000</v>
      </c>
      <c r="M31" s="58"/>
      <c r="N31" s="152"/>
      <c r="O31" s="153"/>
      <c r="P31" s="154">
        <f>H31+J31+L31+N31</f>
        <v>768000</v>
      </c>
    </row>
    <row r="32" spans="1:13" s="57" customFormat="1" ht="21.75">
      <c r="A32" s="54" t="s">
        <v>110</v>
      </c>
      <c r="B32" s="48">
        <v>2</v>
      </c>
      <c r="C32" s="48" t="s">
        <v>115</v>
      </c>
      <c r="D32" s="48"/>
      <c r="E32" s="48"/>
      <c r="F32" s="48"/>
      <c r="G32" s="55"/>
      <c r="H32" s="55"/>
      <c r="I32" s="48">
        <v>2</v>
      </c>
      <c r="J32" s="158">
        <v>1304120</v>
      </c>
      <c r="K32" s="55"/>
      <c r="L32" s="55"/>
      <c r="M32" s="56"/>
    </row>
    <row r="33" spans="1:13" s="57" customFormat="1" ht="21.75">
      <c r="A33" s="54" t="s">
        <v>112</v>
      </c>
      <c r="B33" s="48">
        <v>2</v>
      </c>
      <c r="C33" s="48" t="s">
        <v>115</v>
      </c>
      <c r="D33" s="48"/>
      <c r="E33" s="48"/>
      <c r="F33" s="48"/>
      <c r="G33" s="55"/>
      <c r="H33" s="55"/>
      <c r="I33" s="48">
        <v>2</v>
      </c>
      <c r="J33" s="158">
        <v>1668780</v>
      </c>
      <c r="K33" s="55"/>
      <c r="L33" s="55"/>
      <c r="M33" s="56"/>
    </row>
    <row r="34" spans="1:13" s="57" customFormat="1" ht="21.75">
      <c r="A34" s="54" t="s">
        <v>113</v>
      </c>
      <c r="B34" s="48">
        <v>2</v>
      </c>
      <c r="C34" s="48" t="s">
        <v>115</v>
      </c>
      <c r="D34" s="48"/>
      <c r="E34" s="48"/>
      <c r="F34" s="48"/>
      <c r="G34" s="55"/>
      <c r="H34" s="55"/>
      <c r="I34" s="48">
        <v>2</v>
      </c>
      <c r="J34" s="158">
        <v>522800</v>
      </c>
      <c r="K34" s="55"/>
      <c r="L34" s="55"/>
      <c r="M34" s="56"/>
    </row>
    <row r="35" spans="1:13" s="53" customFormat="1" ht="21.75">
      <c r="A35" s="50" t="s">
        <v>114</v>
      </c>
      <c r="B35" s="49">
        <v>2</v>
      </c>
      <c r="C35" s="49" t="s">
        <v>115</v>
      </c>
      <c r="D35" s="49"/>
      <c r="E35" s="49"/>
      <c r="F35" s="49"/>
      <c r="G35" s="51"/>
      <c r="H35" s="51"/>
      <c r="I35" s="49">
        <v>2</v>
      </c>
      <c r="J35" s="159">
        <v>1650000</v>
      </c>
      <c r="K35" s="51"/>
      <c r="L35" s="51"/>
      <c r="M35" s="52"/>
    </row>
    <row r="36" spans="1:16" s="4" customFormat="1" ht="21.75">
      <c r="A36" s="143" t="s">
        <v>84</v>
      </c>
      <c r="B36" s="69"/>
      <c r="C36" s="69"/>
      <c r="D36" s="143">
        <f>F36+H36+J36+L36</f>
        <v>36586000</v>
      </c>
      <c r="E36" s="69"/>
      <c r="F36" s="105">
        <f>F37+F38+F39+F40+F41+F42</f>
        <v>13320000</v>
      </c>
      <c r="G36" s="105"/>
      <c r="H36" s="105">
        <f>H37+H38+H39+H40+H41+H42</f>
        <v>13320000</v>
      </c>
      <c r="I36" s="105"/>
      <c r="J36" s="105">
        <f>J37+J38+J39+J40+J41+J42</f>
        <v>4211000</v>
      </c>
      <c r="K36" s="105" t="s">
        <v>13</v>
      </c>
      <c r="L36" s="105">
        <f>L37+L38+L39+L40+L41+L42</f>
        <v>5735000</v>
      </c>
      <c r="M36" s="12">
        <f>F36+H36+J36+L36</f>
        <v>36586000</v>
      </c>
      <c r="N36" s="12"/>
      <c r="O36" s="12"/>
      <c r="P36" s="81"/>
    </row>
    <row r="37" spans="1:14" s="65" customFormat="1" ht="21.75">
      <c r="A37" s="160" t="s">
        <v>14</v>
      </c>
      <c r="B37" s="60">
        <f>E37+G37+I37+K37</f>
        <v>6000</v>
      </c>
      <c r="C37" s="60" t="s">
        <v>15</v>
      </c>
      <c r="D37" s="160">
        <f aca="true" t="shared" si="4" ref="D37:D42">F37+H37+J37+L37</f>
        <v>4500000</v>
      </c>
      <c r="E37" s="60">
        <v>2160</v>
      </c>
      <c r="F37" s="161">
        <v>1620000</v>
      </c>
      <c r="G37" s="60">
        <v>2160</v>
      </c>
      <c r="H37" s="161">
        <v>1620000</v>
      </c>
      <c r="I37" s="74">
        <v>750</v>
      </c>
      <c r="J37" s="162">
        <v>562500</v>
      </c>
      <c r="K37" s="161">
        <v>930</v>
      </c>
      <c r="L37" s="161">
        <v>697500</v>
      </c>
      <c r="N37" s="65">
        <f aca="true" t="shared" si="5" ref="N37:N42">F37+H37+J37+L37</f>
        <v>4500000</v>
      </c>
    </row>
    <row r="38" spans="1:14" s="57" customFormat="1" ht="21.75">
      <c r="A38" s="54" t="s">
        <v>16</v>
      </c>
      <c r="B38" s="48">
        <f>E38+G38+I38+K38</f>
        <v>5880</v>
      </c>
      <c r="C38" s="48" t="s">
        <v>15</v>
      </c>
      <c r="D38" s="54">
        <f t="shared" si="4"/>
        <v>16905000</v>
      </c>
      <c r="E38" s="48">
        <v>2160</v>
      </c>
      <c r="F38" s="55">
        <v>6210000</v>
      </c>
      <c r="G38" s="48">
        <v>2160</v>
      </c>
      <c r="H38" s="55">
        <v>6210000</v>
      </c>
      <c r="I38" s="42">
        <v>630</v>
      </c>
      <c r="J38" s="104">
        <v>1811250</v>
      </c>
      <c r="K38" s="55">
        <v>930</v>
      </c>
      <c r="L38" s="55">
        <v>2673750</v>
      </c>
      <c r="M38" s="144"/>
      <c r="N38" s="57">
        <f t="shared" si="5"/>
        <v>16905000</v>
      </c>
    </row>
    <row r="39" spans="1:14" s="57" customFormat="1" ht="21.75">
      <c r="A39" s="54" t="s">
        <v>17</v>
      </c>
      <c r="B39" s="48">
        <f>E39+G39+I39+K39</f>
        <v>5880</v>
      </c>
      <c r="C39" s="48" t="s">
        <v>15</v>
      </c>
      <c r="D39" s="48">
        <f t="shared" si="4"/>
        <v>3381000</v>
      </c>
      <c r="E39" s="48">
        <v>2160</v>
      </c>
      <c r="F39" s="55">
        <v>1242000</v>
      </c>
      <c r="G39" s="48">
        <v>2160</v>
      </c>
      <c r="H39" s="55">
        <v>1242000</v>
      </c>
      <c r="I39" s="42">
        <v>630</v>
      </c>
      <c r="J39" s="104">
        <v>362250</v>
      </c>
      <c r="K39" s="55">
        <v>930</v>
      </c>
      <c r="L39" s="55">
        <v>534750</v>
      </c>
      <c r="M39" s="56"/>
      <c r="N39" s="57">
        <f t="shared" si="5"/>
        <v>3381000</v>
      </c>
    </row>
    <row r="40" spans="1:14" s="57" customFormat="1" ht="21.75">
      <c r="A40" s="54" t="s">
        <v>71</v>
      </c>
      <c r="B40" s="48">
        <f>E40+G40+I40+K40</f>
        <v>6000</v>
      </c>
      <c r="C40" s="48" t="s">
        <v>15</v>
      </c>
      <c r="D40" s="48">
        <f t="shared" si="4"/>
        <v>8400000</v>
      </c>
      <c r="E40" s="48">
        <v>2160</v>
      </c>
      <c r="F40" s="55">
        <v>3024000</v>
      </c>
      <c r="G40" s="48">
        <v>2160</v>
      </c>
      <c r="H40" s="55">
        <v>3024000</v>
      </c>
      <c r="I40" s="42">
        <v>750</v>
      </c>
      <c r="J40" s="104">
        <v>1050000</v>
      </c>
      <c r="K40" s="55">
        <v>930</v>
      </c>
      <c r="L40" s="55">
        <v>1302000</v>
      </c>
      <c r="M40" s="56"/>
      <c r="N40" s="57">
        <f t="shared" si="5"/>
        <v>8400000</v>
      </c>
    </row>
    <row r="41" spans="1:14" s="57" customFormat="1" ht="21.75">
      <c r="A41" s="54" t="s">
        <v>124</v>
      </c>
      <c r="B41" s="48">
        <v>120000</v>
      </c>
      <c r="C41" s="48" t="s">
        <v>55</v>
      </c>
      <c r="D41" s="48">
        <f t="shared" si="4"/>
        <v>1800000</v>
      </c>
      <c r="E41" s="48">
        <v>43200</v>
      </c>
      <c r="F41" s="55">
        <v>648000</v>
      </c>
      <c r="G41" s="48">
        <v>43200</v>
      </c>
      <c r="H41" s="55">
        <v>648000</v>
      </c>
      <c r="I41" s="42">
        <v>1500</v>
      </c>
      <c r="J41" s="104">
        <v>225000</v>
      </c>
      <c r="K41" s="55">
        <v>18600</v>
      </c>
      <c r="L41" s="55">
        <v>279000</v>
      </c>
      <c r="M41" s="56"/>
      <c r="N41" s="57">
        <f t="shared" si="5"/>
        <v>1800000</v>
      </c>
    </row>
    <row r="42" spans="1:14" s="57" customFormat="1" ht="21.75">
      <c r="A42" s="54" t="s">
        <v>64</v>
      </c>
      <c r="B42" s="48">
        <f>E42+G42+I42+K42</f>
        <v>2000</v>
      </c>
      <c r="C42" s="48" t="s">
        <v>66</v>
      </c>
      <c r="D42" s="48">
        <f t="shared" si="4"/>
        <v>1600000</v>
      </c>
      <c r="E42" s="48">
        <v>720</v>
      </c>
      <c r="F42" s="55">
        <v>576000</v>
      </c>
      <c r="G42" s="48">
        <v>720</v>
      </c>
      <c r="H42" s="55">
        <v>576000</v>
      </c>
      <c r="I42" s="42">
        <v>250</v>
      </c>
      <c r="J42" s="104">
        <v>200000</v>
      </c>
      <c r="K42" s="158">
        <v>310</v>
      </c>
      <c r="L42" s="55">
        <v>248000</v>
      </c>
      <c r="M42" s="56"/>
      <c r="N42" s="57">
        <f t="shared" si="5"/>
        <v>1600000</v>
      </c>
    </row>
    <row r="43" spans="1:14" s="53" customFormat="1" ht="21.75">
      <c r="A43" s="50" t="s">
        <v>65</v>
      </c>
      <c r="B43" s="49"/>
      <c r="C43" s="49"/>
      <c r="D43" s="49"/>
      <c r="E43" s="49"/>
      <c r="F43" s="51"/>
      <c r="G43" s="49"/>
      <c r="H43" s="51"/>
      <c r="I43" s="66"/>
      <c r="J43" s="62"/>
      <c r="K43" s="49"/>
      <c r="L43" s="62"/>
      <c r="M43" s="52"/>
      <c r="N43" s="77">
        <f>SUM(N45:N47)</f>
        <v>11400000</v>
      </c>
    </row>
    <row r="44" spans="1:14" s="17" customFormat="1" ht="21.75">
      <c r="A44" s="145" t="s">
        <v>125</v>
      </c>
      <c r="B44" s="163"/>
      <c r="C44" s="163"/>
      <c r="D44" s="7">
        <f>F44+H44+J44+L44</f>
        <v>12150000</v>
      </c>
      <c r="E44" s="7"/>
      <c r="F44" s="147">
        <f>F45+F46+F47</f>
        <v>4104000</v>
      </c>
      <c r="G44" s="147"/>
      <c r="H44" s="147">
        <f>H45+H46+H47</f>
        <v>4104000</v>
      </c>
      <c r="I44" s="147"/>
      <c r="J44" s="147">
        <f>J45+J46+J47+J48</f>
        <v>2175000</v>
      </c>
      <c r="K44" s="147"/>
      <c r="L44" s="147">
        <f>L45+L46+L47</f>
        <v>1767000</v>
      </c>
      <c r="M44" s="14">
        <f>F44+H44+J44+L44</f>
        <v>12150000</v>
      </c>
      <c r="N44" s="76">
        <f>SUM(N37:N41)</f>
        <v>34986000</v>
      </c>
    </row>
    <row r="45" spans="1:14" s="65" customFormat="1" ht="21.75">
      <c r="A45" s="160" t="s">
        <v>63</v>
      </c>
      <c r="B45" s="60">
        <f>E45+G45+I45+K45</f>
        <v>200</v>
      </c>
      <c r="C45" s="60" t="s">
        <v>18</v>
      </c>
      <c r="D45" s="60">
        <f>F45+H45+J45+L45</f>
        <v>8000000</v>
      </c>
      <c r="E45" s="60">
        <v>72</v>
      </c>
      <c r="F45" s="161">
        <v>2880000</v>
      </c>
      <c r="G45" s="60">
        <v>72</v>
      </c>
      <c r="H45" s="161">
        <v>2880000</v>
      </c>
      <c r="I45" s="74">
        <v>25</v>
      </c>
      <c r="J45" s="162">
        <v>1000000</v>
      </c>
      <c r="K45" s="60">
        <v>31</v>
      </c>
      <c r="L45" s="161">
        <v>1240000</v>
      </c>
      <c r="M45" s="64"/>
      <c r="N45" s="65">
        <f>F45+H45+J45+L45</f>
        <v>8000000</v>
      </c>
    </row>
    <row r="46" spans="1:14" s="57" customFormat="1" ht="21.75">
      <c r="A46" s="54" t="s">
        <v>91</v>
      </c>
      <c r="B46" s="48">
        <f>E46+G46+I46+K46</f>
        <v>200</v>
      </c>
      <c r="C46" s="48" t="s">
        <v>18</v>
      </c>
      <c r="D46" s="48">
        <f>F46+H46+J46+L46</f>
        <v>2000000</v>
      </c>
      <c r="E46" s="48">
        <v>72</v>
      </c>
      <c r="F46" s="55">
        <v>720000</v>
      </c>
      <c r="G46" s="48">
        <v>72</v>
      </c>
      <c r="H46" s="55">
        <v>720000</v>
      </c>
      <c r="I46" s="42">
        <v>25</v>
      </c>
      <c r="J46" s="104">
        <v>250000</v>
      </c>
      <c r="K46" s="48">
        <v>31</v>
      </c>
      <c r="L46" s="55">
        <v>310000</v>
      </c>
      <c r="M46" s="56"/>
      <c r="N46" s="57">
        <f>F46+H46+J46+L46</f>
        <v>2000000</v>
      </c>
    </row>
    <row r="47" spans="1:14" s="57" customFormat="1" ht="21.75">
      <c r="A47" s="54" t="s">
        <v>67</v>
      </c>
      <c r="B47" s="48">
        <f>E47+G47+I47+K47</f>
        <v>200</v>
      </c>
      <c r="C47" s="48" t="s">
        <v>68</v>
      </c>
      <c r="D47" s="48">
        <f>F47+H47+J47+L47</f>
        <v>1400000</v>
      </c>
      <c r="E47" s="48">
        <v>72</v>
      </c>
      <c r="F47" s="55">
        <v>504000</v>
      </c>
      <c r="G47" s="48">
        <v>72</v>
      </c>
      <c r="H47" s="55">
        <v>504000</v>
      </c>
      <c r="I47" s="42">
        <v>25</v>
      </c>
      <c r="J47" s="104">
        <v>175000</v>
      </c>
      <c r="K47" s="48">
        <v>31</v>
      </c>
      <c r="L47" s="55">
        <v>217000</v>
      </c>
      <c r="M47" s="56"/>
      <c r="N47" s="57">
        <f>F47+H47+J47+L47</f>
        <v>1400000</v>
      </c>
    </row>
    <row r="48" spans="1:13" s="53" customFormat="1" ht="21.75">
      <c r="A48" s="50" t="s">
        <v>116</v>
      </c>
      <c r="B48" s="49">
        <v>25</v>
      </c>
      <c r="C48" s="49" t="s">
        <v>68</v>
      </c>
      <c r="D48" s="49"/>
      <c r="E48" s="49"/>
      <c r="F48" s="51"/>
      <c r="G48" s="49"/>
      <c r="H48" s="51"/>
      <c r="I48" s="66">
        <v>25</v>
      </c>
      <c r="J48" s="62">
        <v>750000</v>
      </c>
      <c r="K48" s="49"/>
      <c r="L48" s="51"/>
      <c r="M48" s="52"/>
    </row>
    <row r="49" spans="1:14" s="17" customFormat="1" ht="21.75">
      <c r="A49" s="156" t="s">
        <v>85</v>
      </c>
      <c r="B49" s="10"/>
      <c r="C49" s="10"/>
      <c r="D49" s="10">
        <f>F49+H49+J49+L49</f>
        <v>2000000</v>
      </c>
      <c r="E49" s="10"/>
      <c r="F49" s="157">
        <f>F51+F53+F54</f>
        <v>720000</v>
      </c>
      <c r="G49" s="10"/>
      <c r="H49" s="157">
        <f>H51+H53+H54</f>
        <v>720000</v>
      </c>
      <c r="I49" s="10"/>
      <c r="J49" s="157">
        <f>J51+J53+J54</f>
        <v>250000</v>
      </c>
      <c r="K49" s="10"/>
      <c r="L49" s="157">
        <f>L51+L52+L53+L54</f>
        <v>310000</v>
      </c>
      <c r="M49" s="14">
        <f>F49+H49+J49+L49</f>
        <v>2000000</v>
      </c>
      <c r="N49" s="76"/>
    </row>
    <row r="50" spans="1:13" s="12" customFormat="1" ht="21.75">
      <c r="A50" s="143" t="s">
        <v>86</v>
      </c>
      <c r="B50" s="98"/>
      <c r="C50" s="98"/>
      <c r="D50" s="98"/>
      <c r="E50" s="98"/>
      <c r="F50" s="99"/>
      <c r="G50" s="98"/>
      <c r="H50" s="99"/>
      <c r="I50" s="105"/>
      <c r="J50" s="105"/>
      <c r="K50" s="99"/>
      <c r="L50" s="99"/>
      <c r="M50" s="14"/>
    </row>
    <row r="51" spans="1:14" s="53" customFormat="1" ht="21.75">
      <c r="A51" s="50" t="s">
        <v>129</v>
      </c>
      <c r="B51" s="49">
        <f>E51+G51+I51+K51</f>
        <v>1000</v>
      </c>
      <c r="C51" s="49" t="s">
        <v>59</v>
      </c>
      <c r="D51" s="49">
        <f>F51+H51+J51+L51</f>
        <v>500000</v>
      </c>
      <c r="E51" s="49">
        <v>360</v>
      </c>
      <c r="F51" s="51">
        <v>180000</v>
      </c>
      <c r="G51" s="51">
        <v>360</v>
      </c>
      <c r="H51" s="51">
        <v>180000</v>
      </c>
      <c r="I51" s="62">
        <v>125</v>
      </c>
      <c r="J51" s="62">
        <v>62500</v>
      </c>
      <c r="K51" s="51">
        <v>155</v>
      </c>
      <c r="L51" s="51">
        <v>77500</v>
      </c>
      <c r="M51" s="52"/>
      <c r="N51" s="49">
        <f>F51+H51+J51+L51</f>
        <v>500000</v>
      </c>
    </row>
    <row r="52" spans="1:14" s="155" customFormat="1" ht="21.75">
      <c r="A52" s="150" t="s">
        <v>87</v>
      </c>
      <c r="B52" s="58"/>
      <c r="C52" s="58"/>
      <c r="D52" s="58"/>
      <c r="E52" s="58"/>
      <c r="F52" s="58"/>
      <c r="G52" s="169"/>
      <c r="H52" s="169"/>
      <c r="I52" s="170"/>
      <c r="J52" s="170"/>
      <c r="K52" s="169"/>
      <c r="L52" s="170"/>
      <c r="M52" s="153"/>
      <c r="N52" s="58"/>
    </row>
    <row r="53" spans="1:14" s="57" customFormat="1" ht="21.75">
      <c r="A53" s="54" t="s">
        <v>117</v>
      </c>
      <c r="B53" s="48">
        <f>E53+G53+I53+K53</f>
        <v>6000</v>
      </c>
      <c r="C53" s="48" t="s">
        <v>70</v>
      </c>
      <c r="D53" s="48">
        <f>F53+H53+J53+L53</f>
        <v>600000</v>
      </c>
      <c r="E53" s="48">
        <v>2160</v>
      </c>
      <c r="F53" s="48">
        <v>216000</v>
      </c>
      <c r="G53" s="55">
        <v>2160</v>
      </c>
      <c r="H53" s="55">
        <v>216000</v>
      </c>
      <c r="I53" s="104">
        <v>750</v>
      </c>
      <c r="J53" s="104">
        <v>75000</v>
      </c>
      <c r="K53" s="55">
        <v>930</v>
      </c>
      <c r="L53" s="55">
        <v>93000</v>
      </c>
      <c r="M53" s="56"/>
      <c r="N53" s="48">
        <f>F53+H53+J53+L53</f>
        <v>600000</v>
      </c>
    </row>
    <row r="54" spans="1:14" s="57" customFormat="1" ht="21.75">
      <c r="A54" s="54" t="s">
        <v>97</v>
      </c>
      <c r="B54" s="48">
        <v>6000</v>
      </c>
      <c r="C54" s="48" t="s">
        <v>70</v>
      </c>
      <c r="D54" s="48">
        <f>F54+H54+J54+L54</f>
        <v>900000</v>
      </c>
      <c r="E54" s="48">
        <v>2160</v>
      </c>
      <c r="F54" s="48">
        <v>324000</v>
      </c>
      <c r="G54" s="55">
        <v>2160</v>
      </c>
      <c r="H54" s="55">
        <v>324000</v>
      </c>
      <c r="I54" s="104">
        <v>750</v>
      </c>
      <c r="J54" s="104">
        <v>112500</v>
      </c>
      <c r="K54" s="55">
        <v>930</v>
      </c>
      <c r="L54" s="55">
        <v>139500</v>
      </c>
      <c r="M54" s="56"/>
      <c r="N54" s="48">
        <f>F54+H54+J54+L54</f>
        <v>900000</v>
      </c>
    </row>
    <row r="55" spans="1:14" s="53" customFormat="1" ht="21.75">
      <c r="A55" s="50" t="s">
        <v>118</v>
      </c>
      <c r="B55" s="49"/>
      <c r="C55" s="49"/>
      <c r="D55" s="49"/>
      <c r="E55" s="49"/>
      <c r="F55" s="49"/>
      <c r="G55" s="51"/>
      <c r="H55" s="51"/>
      <c r="I55" s="62"/>
      <c r="J55" s="62"/>
      <c r="K55" s="51"/>
      <c r="L55" s="62"/>
      <c r="M55" s="52"/>
      <c r="N55" s="77">
        <f>SUM(N51:N54)</f>
        <v>2000000</v>
      </c>
    </row>
    <row r="56" spans="1:14" s="65" customFormat="1" ht="21.75">
      <c r="A56" s="63" t="s">
        <v>62</v>
      </c>
      <c r="B56" s="60">
        <v>4</v>
      </c>
      <c r="C56" s="60" t="s">
        <v>20</v>
      </c>
      <c r="D56" s="74">
        <f>F56+H56+J56+L56</f>
        <v>3336300</v>
      </c>
      <c r="E56" s="74" t="s">
        <v>88</v>
      </c>
      <c r="F56" s="74">
        <v>850000</v>
      </c>
      <c r="G56" s="74" t="s">
        <v>88</v>
      </c>
      <c r="H56" s="74">
        <v>1200000</v>
      </c>
      <c r="I56" s="74" t="s">
        <v>119</v>
      </c>
      <c r="J56" s="100">
        <v>474900</v>
      </c>
      <c r="K56" s="74" t="s">
        <v>89</v>
      </c>
      <c r="L56" s="100">
        <v>811400</v>
      </c>
      <c r="M56" s="64">
        <f>F56+H56+J56+L56</f>
        <v>3336300</v>
      </c>
      <c r="N56" s="78"/>
    </row>
    <row r="57" spans="1:13" s="57" customFormat="1" ht="21.75">
      <c r="A57" s="54" t="s">
        <v>69</v>
      </c>
      <c r="B57" s="48"/>
      <c r="C57" s="48"/>
      <c r="D57" s="48"/>
      <c r="E57" s="48"/>
      <c r="F57" s="48"/>
      <c r="G57" s="48"/>
      <c r="H57" s="48"/>
      <c r="I57" s="42"/>
      <c r="J57" s="42"/>
      <c r="K57" s="48"/>
      <c r="L57" s="42"/>
      <c r="M57" s="56"/>
    </row>
    <row r="58" spans="1:13" s="53" customFormat="1" ht="21.75">
      <c r="A58" s="50" t="s">
        <v>103</v>
      </c>
      <c r="B58" s="49"/>
      <c r="C58" s="49"/>
      <c r="D58" s="49"/>
      <c r="E58" s="49"/>
      <c r="F58" s="49"/>
      <c r="G58" s="49"/>
      <c r="H58" s="49"/>
      <c r="I58" s="66"/>
      <c r="J58" s="66"/>
      <c r="K58" s="49"/>
      <c r="L58" s="66"/>
      <c r="M58" s="52"/>
    </row>
    <row r="59" spans="1:14" s="167" customFormat="1" ht="21.75">
      <c r="A59" s="15" t="s">
        <v>61</v>
      </c>
      <c r="B59" s="73">
        <v>4</v>
      </c>
      <c r="C59" s="73" t="s">
        <v>20</v>
      </c>
      <c r="D59" s="16">
        <f>F59+H59+J59+L59</f>
        <v>999000</v>
      </c>
      <c r="E59" s="16"/>
      <c r="F59" s="16">
        <v>292000</v>
      </c>
      <c r="G59" s="16"/>
      <c r="H59" s="16">
        <v>292000</v>
      </c>
      <c r="I59" s="16"/>
      <c r="J59" s="164">
        <v>226000</v>
      </c>
      <c r="K59" s="16"/>
      <c r="L59" s="164">
        <v>189000</v>
      </c>
      <c r="M59" s="165">
        <f>F59+H59+J59+L59</f>
        <v>999000</v>
      </c>
      <c r="N59" s="166"/>
    </row>
    <row r="60" spans="1:13" s="167" customFormat="1" ht="21.75">
      <c r="A60" s="15" t="s">
        <v>21</v>
      </c>
      <c r="B60" s="16"/>
      <c r="C60" s="16"/>
      <c r="D60" s="16">
        <f>D10+D15+D30+D36+D44+D49+D56+D59</f>
        <v>75489000</v>
      </c>
      <c r="E60" s="16"/>
      <c r="F60" s="16">
        <f>F10+F15+H31+F36+F44+F49+F56+F59</f>
        <v>24782200</v>
      </c>
      <c r="G60" s="16"/>
      <c r="H60" s="16">
        <f>H10+H15+H30+H36+H44+H49+H56+H59</f>
        <v>25132200</v>
      </c>
      <c r="I60" s="16"/>
      <c r="J60" s="16">
        <f>J10+J15+J30+J36+J44+J49+J56+J59</f>
        <v>14395900</v>
      </c>
      <c r="K60" s="16"/>
      <c r="L60" s="16">
        <f>L10+L15+L30+L36+L44+L49+L56+L59</f>
        <v>11178700</v>
      </c>
      <c r="M60" s="165">
        <f>F60+H60+J60+L60</f>
        <v>75489000</v>
      </c>
    </row>
    <row r="61" spans="1:14" s="12" customFormat="1" ht="21.7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4"/>
    </row>
    <row r="62" spans="1:13" s="12" customFormat="1" ht="21.7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79" t="s">
        <v>13</v>
      </c>
    </row>
    <row r="63" spans="1:13" s="12" customFormat="1" ht="21.7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2" customFormat="1" ht="21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12" customFormat="1" ht="21.7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12" customFormat="1" ht="21.75">
      <c r="A66" s="13"/>
      <c r="B66" s="14"/>
      <c r="C66" s="14"/>
      <c r="D66" s="14"/>
      <c r="E66" s="14"/>
      <c r="F66" s="14"/>
      <c r="G66" s="17"/>
      <c r="H66" s="17"/>
      <c r="I66" s="17"/>
      <c r="J66" s="17"/>
      <c r="K66" s="17"/>
      <c r="L66" s="17"/>
      <c r="M66" s="14"/>
    </row>
    <row r="67" spans="1:13" s="12" customFormat="1" ht="21.75">
      <c r="A67" s="13"/>
      <c r="B67" s="14"/>
      <c r="C67" s="14"/>
      <c r="D67" s="14"/>
      <c r="E67" s="14"/>
      <c r="F67" s="14"/>
      <c r="G67" s="17"/>
      <c r="H67" s="17"/>
      <c r="I67" s="17"/>
      <c r="J67" s="17"/>
      <c r="K67" s="17"/>
      <c r="L67" s="17"/>
      <c r="M67" s="14"/>
    </row>
    <row r="68" spans="1:13" s="12" customFormat="1" ht="21.75">
      <c r="A68" s="13"/>
      <c r="B68" s="14"/>
      <c r="C68" s="14"/>
      <c r="D68" s="14"/>
      <c r="E68" s="14"/>
      <c r="F68" s="14"/>
      <c r="G68" s="17"/>
      <c r="H68" s="17"/>
      <c r="I68" s="17"/>
      <c r="J68" s="17"/>
      <c r="K68" s="17"/>
      <c r="L68" s="17"/>
      <c r="M68" s="14"/>
    </row>
    <row r="69" spans="1:13" s="12" customFormat="1" ht="21.75">
      <c r="A69" s="13"/>
      <c r="B69" s="14"/>
      <c r="C69" s="14"/>
      <c r="D69" s="14"/>
      <c r="E69" s="14"/>
      <c r="F69" s="17"/>
      <c r="G69" s="17"/>
      <c r="H69" s="17"/>
      <c r="I69" s="17"/>
      <c r="J69" s="17"/>
      <c r="K69" s="17"/>
      <c r="L69" s="17"/>
      <c r="M69" s="14"/>
    </row>
    <row r="70" spans="1:13" s="12" customFormat="1" ht="21.75">
      <c r="A70" s="1"/>
      <c r="B70" s="1"/>
      <c r="C70" s="1"/>
      <c r="E70" s="2"/>
      <c r="F70" s="1"/>
      <c r="G70" s="1"/>
      <c r="H70" s="1"/>
      <c r="I70" s="1"/>
      <c r="J70" s="1"/>
      <c r="K70" s="1"/>
      <c r="L70" s="1"/>
      <c r="M70" s="14"/>
    </row>
    <row r="71" spans="1:13" s="12" customFormat="1" ht="21.75">
      <c r="A71" s="1"/>
      <c r="B71" s="1"/>
      <c r="C71" s="1"/>
      <c r="E71" s="2"/>
      <c r="F71" s="1"/>
      <c r="G71" s="1"/>
      <c r="H71" s="1"/>
      <c r="I71" s="1"/>
      <c r="J71" s="1"/>
      <c r="K71" s="1"/>
      <c r="L71" s="1"/>
      <c r="M71" s="14"/>
    </row>
    <row r="72" spans="1:13" s="12" customFormat="1" ht="21.75">
      <c r="A72" s="1"/>
      <c r="B72" s="1"/>
      <c r="C72" s="1"/>
      <c r="E72" s="2"/>
      <c r="F72" s="1"/>
      <c r="G72" s="1"/>
      <c r="H72" s="1"/>
      <c r="I72" s="1"/>
      <c r="J72" s="1"/>
      <c r="K72" s="1"/>
      <c r="L72" s="1"/>
      <c r="M72" s="14"/>
    </row>
    <row r="73" spans="1:13" s="12" customFormat="1" ht="21.75">
      <c r="A73" s="1"/>
      <c r="B73" s="1"/>
      <c r="C73" s="1"/>
      <c r="E73" s="2"/>
      <c r="F73" s="1"/>
      <c r="G73" s="1"/>
      <c r="H73" s="1"/>
      <c r="I73" s="1"/>
      <c r="J73" s="1"/>
      <c r="K73" s="1"/>
      <c r="L73" s="1"/>
      <c r="M73" s="14"/>
    </row>
    <row r="74" spans="1:13" s="12" customFormat="1" ht="21.75">
      <c r="A74" s="1"/>
      <c r="B74" s="1"/>
      <c r="C74" s="1"/>
      <c r="E74" s="2"/>
      <c r="F74" s="1"/>
      <c r="G74" s="1"/>
      <c r="H74" s="1"/>
      <c r="I74" s="1"/>
      <c r="J74" s="1"/>
      <c r="K74" s="1"/>
      <c r="L74" s="1"/>
      <c r="M74" s="14"/>
    </row>
    <row r="75" spans="1:13" s="12" customFormat="1" ht="21.75">
      <c r="A75" s="1"/>
      <c r="B75" s="1"/>
      <c r="C75" s="1"/>
      <c r="E75" s="2"/>
      <c r="F75" s="1"/>
      <c r="G75" s="1"/>
      <c r="H75" s="1"/>
      <c r="I75" s="1"/>
      <c r="J75" s="1"/>
      <c r="K75" s="1"/>
      <c r="L75" s="1"/>
      <c r="M75" s="14"/>
    </row>
  </sheetData>
  <mergeCells count="8">
    <mergeCell ref="A1:L1"/>
    <mergeCell ref="A2:L2"/>
    <mergeCell ref="I6:J6"/>
    <mergeCell ref="K6:L6"/>
    <mergeCell ref="A3:D3"/>
    <mergeCell ref="E6:F6"/>
    <mergeCell ref="G6:H6"/>
    <mergeCell ref="B6:D6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85" r:id="rId1"/>
  <headerFooter alignWithMargins="0">
    <oddFooter>&amp;Rd/ยุทธศาสตร์/ฟอร์มโครงการข้าวหอมมะลิครบวงจร 57-pribrung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46">
      <selection activeCell="D7" sqref="D7"/>
    </sheetView>
  </sheetViews>
  <sheetFormatPr defaultColWidth="9.140625" defaultRowHeight="21.75"/>
  <cols>
    <col min="1" max="1" width="48.7109375" style="31" customWidth="1"/>
    <col min="2" max="2" width="6.57421875" style="39" customWidth="1"/>
    <col min="3" max="3" width="11.7109375" style="39" customWidth="1"/>
    <col min="4" max="4" width="88.7109375" style="31" customWidth="1"/>
    <col min="5" max="5" width="9.140625" style="31" customWidth="1"/>
    <col min="6" max="6" width="10.28125" style="31" bestFit="1" customWidth="1"/>
    <col min="7" max="16384" width="9.140625" style="31" customWidth="1"/>
  </cols>
  <sheetData>
    <row r="1" spans="1:4" s="18" customFormat="1" ht="21.75">
      <c r="A1" s="178" t="s">
        <v>22</v>
      </c>
      <c r="B1" s="178"/>
      <c r="C1" s="178"/>
      <c r="D1" s="178"/>
    </row>
    <row r="2" spans="1:4" s="18" customFormat="1" ht="21.75">
      <c r="A2" s="179" t="s">
        <v>23</v>
      </c>
      <c r="B2" s="179"/>
      <c r="C2" s="179"/>
      <c r="D2" s="179"/>
    </row>
    <row r="3" spans="1:4" s="18" customFormat="1" ht="21.75">
      <c r="A3" s="19" t="s">
        <v>24</v>
      </c>
      <c r="B3" s="180" t="s">
        <v>11</v>
      </c>
      <c r="C3" s="180"/>
      <c r="D3" s="19" t="s">
        <v>25</v>
      </c>
    </row>
    <row r="4" spans="1:4" s="18" customFormat="1" ht="21.75">
      <c r="A4" s="20" t="s">
        <v>26</v>
      </c>
      <c r="B4" s="21" t="s">
        <v>27</v>
      </c>
      <c r="C4" s="21" t="s">
        <v>28</v>
      </c>
      <c r="D4" s="22"/>
    </row>
    <row r="5" spans="1:4" s="18" customFormat="1" ht="21.75">
      <c r="A5" s="23"/>
      <c r="B5" s="24" t="s">
        <v>29</v>
      </c>
      <c r="C5" s="25"/>
      <c r="D5" s="23"/>
    </row>
    <row r="6" spans="1:4" s="18" customFormat="1" ht="21.75">
      <c r="A6" s="26" t="s">
        <v>30</v>
      </c>
      <c r="B6" s="27"/>
      <c r="C6" s="27"/>
      <c r="D6" s="26"/>
    </row>
    <row r="7" spans="1:4" ht="21.75">
      <c r="A7" s="28" t="s">
        <v>31</v>
      </c>
      <c r="B7" s="29"/>
      <c r="C7" s="29"/>
      <c r="D7" s="30"/>
    </row>
    <row r="8" spans="1:4" ht="21.75">
      <c r="A8" s="22" t="s">
        <v>32</v>
      </c>
      <c r="B8" s="32"/>
      <c r="C8" s="109"/>
      <c r="D8" s="30"/>
    </row>
    <row r="9" spans="1:4" ht="21.75">
      <c r="A9" s="22" t="s">
        <v>33</v>
      </c>
      <c r="B9" s="32"/>
      <c r="C9" s="32"/>
      <c r="D9" s="30"/>
    </row>
    <row r="10" spans="1:4" ht="21.75">
      <c r="A10" s="22" t="s">
        <v>109</v>
      </c>
      <c r="B10" s="32"/>
      <c r="C10" s="80">
        <f>C11+C57</f>
        <v>75489000</v>
      </c>
      <c r="D10" s="30"/>
    </row>
    <row r="11" spans="1:4" ht="21.75">
      <c r="A11" s="26" t="s">
        <v>34</v>
      </c>
      <c r="B11" s="33"/>
      <c r="C11" s="107">
        <f>C12</f>
        <v>61166200</v>
      </c>
      <c r="D11" s="30"/>
    </row>
    <row r="12" spans="1:4" ht="21.75">
      <c r="A12" s="26" t="s">
        <v>35</v>
      </c>
      <c r="B12" s="33"/>
      <c r="C12" s="107">
        <f>C13+C18+C41</f>
        <v>61166200</v>
      </c>
      <c r="D12" s="30"/>
    </row>
    <row r="13" spans="1:4" ht="21.75">
      <c r="A13" s="26" t="s">
        <v>36</v>
      </c>
      <c r="B13" s="33"/>
      <c r="C13" s="107">
        <f>SUM(C15:C17)</f>
        <v>2292000</v>
      </c>
      <c r="D13" s="84"/>
    </row>
    <row r="14" spans="1:4" ht="21.75">
      <c r="A14" s="34" t="s">
        <v>37</v>
      </c>
      <c r="B14" s="32"/>
      <c r="C14" s="106"/>
      <c r="D14" s="84"/>
    </row>
    <row r="15" spans="1:4" ht="21.75">
      <c r="A15" s="35" t="s">
        <v>38</v>
      </c>
      <c r="B15" s="29"/>
      <c r="C15" s="111">
        <v>600000</v>
      </c>
      <c r="D15" s="112" t="s">
        <v>126</v>
      </c>
    </row>
    <row r="16" spans="1:4" ht="21.75">
      <c r="A16" s="34"/>
      <c r="B16" s="32"/>
      <c r="C16" s="108">
        <v>900000</v>
      </c>
      <c r="D16" s="113" t="s">
        <v>127</v>
      </c>
    </row>
    <row r="17" spans="1:4" ht="21.75">
      <c r="A17" s="114" t="s">
        <v>98</v>
      </c>
      <c r="B17" s="115"/>
      <c r="C17" s="116">
        <v>792000</v>
      </c>
      <c r="D17" s="117" t="s">
        <v>128</v>
      </c>
    </row>
    <row r="18" spans="1:4" ht="21.75">
      <c r="A18" s="26" t="s">
        <v>39</v>
      </c>
      <c r="B18" s="33"/>
      <c r="C18" s="107">
        <f>SUM(C19:C40)</f>
        <v>10465550</v>
      </c>
      <c r="D18" s="36"/>
    </row>
    <row r="19" spans="1:4" ht="21.75">
      <c r="A19" s="35" t="s">
        <v>40</v>
      </c>
      <c r="B19" s="29"/>
      <c r="C19" s="111">
        <v>40000</v>
      </c>
      <c r="D19" s="118" t="s">
        <v>131</v>
      </c>
    </row>
    <row r="20" spans="1:4" ht="21.75">
      <c r="A20" s="34"/>
      <c r="B20" s="32"/>
      <c r="C20" s="108">
        <v>1200000</v>
      </c>
      <c r="D20" s="119" t="s">
        <v>132</v>
      </c>
    </row>
    <row r="21" spans="1:5" s="38" customFormat="1" ht="21.75">
      <c r="A21" s="126"/>
      <c r="B21" s="120"/>
      <c r="C21" s="106">
        <v>374000</v>
      </c>
      <c r="D21" s="113" t="s">
        <v>101</v>
      </c>
      <c r="E21" s="37"/>
    </row>
    <row r="22" spans="1:5" s="38" customFormat="1" ht="21.75">
      <c r="A22" s="128"/>
      <c r="B22" s="121"/>
      <c r="C22" s="122">
        <v>375250</v>
      </c>
      <c r="D22" s="117" t="s">
        <v>102</v>
      </c>
      <c r="E22" s="37"/>
    </row>
    <row r="23" spans="1:4" ht="21.75">
      <c r="A23" s="35" t="s">
        <v>41</v>
      </c>
      <c r="B23" s="29"/>
      <c r="C23" s="111">
        <v>100000</v>
      </c>
      <c r="D23" s="118" t="s">
        <v>154</v>
      </c>
    </row>
    <row r="24" spans="1:4" s="82" customFormat="1" ht="21.75">
      <c r="A24" s="34"/>
      <c r="B24" s="32"/>
      <c r="C24" s="108">
        <v>500000</v>
      </c>
      <c r="D24" s="134" t="s">
        <v>155</v>
      </c>
    </row>
    <row r="25" spans="1:5" s="83" customFormat="1" ht="21.75">
      <c r="A25" s="114"/>
      <c r="B25" s="115"/>
      <c r="C25" s="122">
        <v>3336300</v>
      </c>
      <c r="D25" s="133" t="s">
        <v>148</v>
      </c>
      <c r="E25" s="132"/>
    </row>
    <row r="26" spans="1:5" s="83" customFormat="1" ht="21.75">
      <c r="A26" s="34"/>
      <c r="B26" s="32"/>
      <c r="C26" s="106"/>
      <c r="D26" s="119" t="s">
        <v>149</v>
      </c>
      <c r="E26" s="132"/>
    </row>
    <row r="27" spans="1:5" s="83" customFormat="1" ht="21.75">
      <c r="A27" s="34"/>
      <c r="B27" s="32"/>
      <c r="C27" s="106"/>
      <c r="D27" s="119" t="s">
        <v>106</v>
      </c>
      <c r="E27" s="132"/>
    </row>
    <row r="28" spans="1:5" s="83" customFormat="1" ht="21.75">
      <c r="A28" s="34"/>
      <c r="B28" s="120"/>
      <c r="C28" s="123"/>
      <c r="D28" s="30" t="s">
        <v>104</v>
      </c>
      <c r="E28" s="132"/>
    </row>
    <row r="29" spans="1:5" s="83" customFormat="1" ht="21.75">
      <c r="A29" s="114"/>
      <c r="B29" s="121"/>
      <c r="C29" s="124"/>
      <c r="D29" s="133" t="s">
        <v>105</v>
      </c>
      <c r="E29" s="132"/>
    </row>
    <row r="30" spans="1:4" ht="21.75">
      <c r="A30" s="35" t="s">
        <v>42</v>
      </c>
      <c r="B30" s="29"/>
      <c r="C30" s="111">
        <v>30000</v>
      </c>
      <c r="D30" s="118" t="s">
        <v>133</v>
      </c>
    </row>
    <row r="31" spans="1:4" ht="21.75">
      <c r="A31" s="34"/>
      <c r="B31" s="32"/>
      <c r="C31" s="108">
        <v>10000</v>
      </c>
      <c r="D31" s="119" t="s">
        <v>99</v>
      </c>
    </row>
    <row r="32" spans="1:4" ht="21.75">
      <c r="A32" s="34"/>
      <c r="B32" s="32"/>
      <c r="C32" s="108">
        <v>600000</v>
      </c>
      <c r="D32" s="125" t="s">
        <v>134</v>
      </c>
    </row>
    <row r="33" spans="1:4" s="38" customFormat="1" ht="21.75">
      <c r="A33" s="126"/>
      <c r="B33" s="120"/>
      <c r="C33" s="108">
        <v>300000</v>
      </c>
      <c r="D33" s="125" t="s">
        <v>150</v>
      </c>
    </row>
    <row r="34" spans="1:4" s="38" customFormat="1" ht="21.75">
      <c r="A34" s="126"/>
      <c r="B34" s="120"/>
      <c r="C34" s="108"/>
      <c r="D34" s="125" t="s">
        <v>151</v>
      </c>
    </row>
    <row r="35" spans="1:4" ht="21.75">
      <c r="A35" s="34"/>
      <c r="B35" s="32"/>
      <c r="C35" s="108">
        <v>2520000</v>
      </c>
      <c r="D35" s="125" t="s">
        <v>136</v>
      </c>
    </row>
    <row r="36" spans="1:4" ht="21.75">
      <c r="A36" s="34"/>
      <c r="B36" s="32"/>
      <c r="C36" s="106"/>
      <c r="D36" s="113" t="s">
        <v>43</v>
      </c>
    </row>
    <row r="37" spans="1:4" ht="21.75">
      <c r="A37" s="34"/>
      <c r="B37" s="32"/>
      <c r="C37" s="106">
        <v>1080000</v>
      </c>
      <c r="D37" s="125" t="s">
        <v>135</v>
      </c>
    </row>
    <row r="38" spans="1:4" ht="21.75">
      <c r="A38" s="34"/>
      <c r="B38" s="32"/>
      <c r="C38" s="106"/>
      <c r="D38" s="110" t="s">
        <v>44</v>
      </c>
    </row>
    <row r="39" spans="1:4" ht="21.75">
      <c r="A39" s="34"/>
      <c r="B39" s="32"/>
      <c r="C39" s="106"/>
      <c r="D39" s="113"/>
    </row>
    <row r="40" spans="1:4" ht="21.75">
      <c r="A40" s="114"/>
      <c r="B40" s="115"/>
      <c r="C40" s="122"/>
      <c r="D40" s="117"/>
    </row>
    <row r="41" spans="1:4" ht="21.75">
      <c r="A41" s="26" t="s">
        <v>45</v>
      </c>
      <c r="B41" s="33"/>
      <c r="C41" s="107">
        <f>SUM(C42:C56)</f>
        <v>48408650</v>
      </c>
      <c r="D41" s="40"/>
    </row>
    <row r="42" spans="1:4" ht="21.75">
      <c r="A42" s="35" t="s">
        <v>46</v>
      </c>
      <c r="B42" s="29"/>
      <c r="C42" s="111">
        <v>20000</v>
      </c>
      <c r="D42" s="118" t="s">
        <v>137</v>
      </c>
    </row>
    <row r="43" spans="1:4" ht="21.75">
      <c r="A43" s="34"/>
      <c r="B43" s="32"/>
      <c r="C43" s="108">
        <v>300000</v>
      </c>
      <c r="D43" s="119" t="s">
        <v>138</v>
      </c>
    </row>
    <row r="44" spans="1:4" ht="21.75">
      <c r="A44" s="34"/>
      <c r="B44" s="32"/>
      <c r="C44" s="108">
        <v>7080000</v>
      </c>
      <c r="D44" s="119" t="s">
        <v>139</v>
      </c>
    </row>
    <row r="45" spans="1:4" ht="21.75">
      <c r="A45" s="34"/>
      <c r="B45" s="32"/>
      <c r="C45" s="106"/>
      <c r="D45" s="135" t="s">
        <v>96</v>
      </c>
    </row>
    <row r="46" spans="1:4" ht="21.75">
      <c r="A46" s="34"/>
      <c r="B46" s="32"/>
      <c r="C46" s="108">
        <v>1200000</v>
      </c>
      <c r="D46" s="119" t="s">
        <v>140</v>
      </c>
    </row>
    <row r="47" spans="1:4" ht="21.75">
      <c r="A47" s="114"/>
      <c r="B47" s="115"/>
      <c r="C47" s="122"/>
      <c r="D47" s="117" t="s">
        <v>152</v>
      </c>
    </row>
    <row r="48" spans="1:4" ht="21.75">
      <c r="A48" s="34"/>
      <c r="B48" s="32"/>
      <c r="C48" s="106"/>
      <c r="D48" s="113" t="s">
        <v>153</v>
      </c>
    </row>
    <row r="49" spans="1:4" ht="21.75">
      <c r="A49" s="114"/>
      <c r="B49" s="115"/>
      <c r="C49" s="116">
        <v>249750</v>
      </c>
      <c r="D49" s="117" t="s">
        <v>47</v>
      </c>
    </row>
    <row r="50" spans="1:4" ht="21.75">
      <c r="A50" s="35" t="s">
        <v>48</v>
      </c>
      <c r="B50" s="29"/>
      <c r="C50" s="106">
        <v>2972900</v>
      </c>
      <c r="D50" s="110" t="s">
        <v>157</v>
      </c>
    </row>
    <row r="51" spans="1:4" ht="21.75">
      <c r="A51" s="30"/>
      <c r="B51" s="32"/>
      <c r="C51" s="108">
        <v>8400000</v>
      </c>
      <c r="D51" s="127" t="s">
        <v>156</v>
      </c>
    </row>
    <row r="52" spans="1:4" ht="21.75">
      <c r="A52" s="34"/>
      <c r="B52" s="32"/>
      <c r="C52" s="108">
        <v>4500000</v>
      </c>
      <c r="D52" s="113" t="s">
        <v>93</v>
      </c>
    </row>
    <row r="53" spans="1:4" ht="21.75">
      <c r="A53" s="34"/>
      <c r="B53" s="32"/>
      <c r="C53" s="108">
        <v>16905000</v>
      </c>
      <c r="D53" s="113" t="s">
        <v>94</v>
      </c>
    </row>
    <row r="54" spans="1:4" ht="21.75">
      <c r="A54" s="34"/>
      <c r="B54" s="32"/>
      <c r="C54" s="108">
        <v>3381000</v>
      </c>
      <c r="D54" s="113" t="s">
        <v>95</v>
      </c>
    </row>
    <row r="55" spans="1:4" ht="21.75">
      <c r="A55" s="34"/>
      <c r="B55" s="32"/>
      <c r="C55" s="108">
        <v>1600000</v>
      </c>
      <c r="D55" s="113" t="s">
        <v>92</v>
      </c>
    </row>
    <row r="56" spans="1:4" ht="21.75">
      <c r="A56" s="128"/>
      <c r="B56" s="121"/>
      <c r="C56" s="116">
        <v>1800000</v>
      </c>
      <c r="D56" s="84" t="s">
        <v>141</v>
      </c>
    </row>
    <row r="57" spans="1:4" ht="21.75">
      <c r="A57" s="26" t="s">
        <v>49</v>
      </c>
      <c r="B57" s="33"/>
      <c r="C57" s="107">
        <f>C58+C64</f>
        <v>14322800</v>
      </c>
      <c r="D57" s="40"/>
    </row>
    <row r="58" spans="1:4" ht="21.75">
      <c r="A58" s="36" t="s">
        <v>50</v>
      </c>
      <c r="B58" s="29"/>
      <c r="C58" s="129">
        <f>C59+C60+C61+C62+C63</f>
        <v>12672800</v>
      </c>
      <c r="D58" s="36" t="s">
        <v>51</v>
      </c>
    </row>
    <row r="59" spans="1:4" ht="21.75">
      <c r="A59" s="30" t="s">
        <v>52</v>
      </c>
      <c r="B59" s="32"/>
      <c r="C59" s="108">
        <v>8000000</v>
      </c>
      <c r="D59" s="127" t="s">
        <v>142</v>
      </c>
    </row>
    <row r="60" spans="1:4" ht="21.75">
      <c r="A60" s="34"/>
      <c r="B60" s="32"/>
      <c r="C60" s="108">
        <v>2000000</v>
      </c>
      <c r="D60" s="113" t="s">
        <v>143</v>
      </c>
    </row>
    <row r="61" spans="1:4" ht="21.75">
      <c r="A61" s="34"/>
      <c r="B61" s="32"/>
      <c r="C61" s="108">
        <v>1400000</v>
      </c>
      <c r="D61" s="113" t="s">
        <v>144</v>
      </c>
    </row>
    <row r="62" spans="1:4" ht="21.75">
      <c r="A62" s="34"/>
      <c r="B62" s="32"/>
      <c r="C62" s="108">
        <v>750000</v>
      </c>
      <c r="D62" s="113" t="s">
        <v>145</v>
      </c>
    </row>
    <row r="63" spans="1:4" ht="21.75">
      <c r="A63" s="34"/>
      <c r="B63" s="32"/>
      <c r="C63" s="108">
        <v>522800</v>
      </c>
      <c r="D63" s="113" t="s">
        <v>146</v>
      </c>
    </row>
    <row r="64" spans="1:4" ht="21.75">
      <c r="A64" s="30" t="s">
        <v>53</v>
      </c>
      <c r="B64" s="32"/>
      <c r="C64" s="130">
        <f>C65</f>
        <v>1650000</v>
      </c>
      <c r="D64" s="113"/>
    </row>
    <row r="65" spans="1:4" ht="21.75">
      <c r="A65" s="30" t="s">
        <v>54</v>
      </c>
      <c r="B65" s="32"/>
      <c r="C65" s="108">
        <v>1650000</v>
      </c>
      <c r="D65" s="113" t="s">
        <v>147</v>
      </c>
    </row>
    <row r="66" spans="1:4" ht="21.75">
      <c r="A66" s="30"/>
      <c r="B66" s="32"/>
      <c r="C66" s="108"/>
      <c r="D66" s="113"/>
    </row>
    <row r="67" spans="1:4" s="38" customFormat="1" ht="21.75">
      <c r="A67" s="128"/>
      <c r="B67" s="121"/>
      <c r="C67" s="124"/>
      <c r="D67" s="131"/>
    </row>
  </sheetData>
  <mergeCells count="3">
    <mergeCell ref="A1:D1"/>
    <mergeCell ref="A2:D2"/>
    <mergeCell ref="B3:C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2013-03-10T00:45:35Z</cp:lastPrinted>
  <dcterms:created xsi:type="dcterms:W3CDTF">2013-01-17T08:53:34Z</dcterms:created>
  <dcterms:modified xsi:type="dcterms:W3CDTF">2013-03-11T07:47:02Z</dcterms:modified>
  <cp:category/>
  <cp:version/>
  <cp:contentType/>
  <cp:contentStatus/>
</cp:coreProperties>
</file>